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020" windowWidth="20520" windowHeight="4065"/>
  </bookViews>
  <sheets>
    <sheet name="Ⅱ-1" sheetId="3" r:id="rId1"/>
  </sheets>
  <definedNames>
    <definedName name="_xlnm.Print_Area" localSheetId="0">'Ⅱ-1'!$A$1:$AV$50</definedName>
  </definedNames>
  <calcPr calcId="145621"/>
</workbook>
</file>

<file path=xl/calcChain.xml><?xml version="1.0" encoding="utf-8"?>
<calcChain xmlns="http://schemas.openxmlformats.org/spreadsheetml/2006/main">
  <c r="K44" i="3" l="1"/>
  <c r="AG44" i="3" s="1"/>
  <c r="AK44" i="3" s="1"/>
  <c r="AO43" i="3"/>
  <c r="AS43" i="3" s="1"/>
  <c r="AG43" i="3"/>
  <c r="AK43" i="3" s="1"/>
  <c r="AB43" i="3"/>
  <c r="AG42" i="3"/>
  <c r="AK42" i="3" s="1"/>
  <c r="AB42" i="3"/>
  <c r="AG41" i="3"/>
  <c r="AK41" i="3" s="1"/>
  <c r="AB41" i="3"/>
  <c r="AG40" i="3"/>
  <c r="AK40" i="3" s="1"/>
  <c r="AB40" i="3"/>
  <c r="AG39" i="3"/>
  <c r="AK39" i="3" s="1"/>
  <c r="AB39" i="3"/>
  <c r="AG38" i="3"/>
  <c r="AK38" i="3" s="1"/>
  <c r="AB38" i="3"/>
  <c r="AB37" i="3"/>
  <c r="K36" i="3"/>
  <c r="AG37" i="3" s="1"/>
  <c r="AK37" i="3" s="1"/>
  <c r="K35" i="3"/>
  <c r="AB35" i="3" s="1"/>
  <c r="K34" i="3"/>
  <c r="AB34" i="3" s="1"/>
  <c r="K33" i="3"/>
  <c r="K32" i="3"/>
  <c r="AB32" i="3" s="1"/>
  <c r="K31" i="3"/>
  <c r="K30" i="3"/>
  <c r="AB30" i="3" s="1"/>
  <c r="K29" i="3"/>
  <c r="AB29" i="3" s="1"/>
  <c r="K28" i="3"/>
  <c r="K27" i="3"/>
  <c r="AB27" i="3" s="1"/>
  <c r="K26" i="3"/>
  <c r="AB26" i="3" s="1"/>
  <c r="K25" i="3"/>
  <c r="AB25" i="3" s="1"/>
  <c r="K24" i="3"/>
  <c r="AB24" i="3" s="1"/>
  <c r="K23" i="3"/>
  <c r="AB23" i="3" s="1"/>
  <c r="K22" i="3"/>
  <c r="AB22" i="3" s="1"/>
  <c r="K21" i="3"/>
  <c r="AB21" i="3" s="1"/>
  <c r="K20" i="3"/>
  <c r="AB20" i="3" s="1"/>
  <c r="K19" i="3"/>
  <c r="AB19" i="3" s="1"/>
  <c r="AB18" i="3"/>
  <c r="K17" i="3"/>
  <c r="K16" i="3"/>
  <c r="AB16" i="3" s="1"/>
  <c r="K15" i="3"/>
  <c r="K14" i="3"/>
  <c r="K13" i="3"/>
  <c r="AB13" i="3" s="1"/>
  <c r="K12" i="3"/>
  <c r="K11" i="3"/>
  <c r="K10" i="3"/>
  <c r="AB10" i="3" s="1"/>
  <c r="K9" i="3"/>
  <c r="K8" i="3"/>
  <c r="K7" i="3"/>
  <c r="AB7" i="3" s="1"/>
  <c r="AG22" i="3" l="1"/>
  <c r="AK22" i="3" s="1"/>
  <c r="AG25" i="3"/>
  <c r="AK25" i="3" s="1"/>
  <c r="AG31" i="3"/>
  <c r="AK31" i="3" s="1"/>
  <c r="AO14" i="3"/>
  <c r="AS14" i="3" s="1"/>
  <c r="AO28" i="3"/>
  <c r="AS28" i="3" s="1"/>
  <c r="AO12" i="3"/>
  <c r="AS12" i="3" s="1"/>
  <c r="AO19" i="3"/>
  <c r="AS19" i="3" s="1"/>
  <c r="AO21" i="3"/>
  <c r="AS21" i="3" s="1"/>
  <c r="AG26" i="3"/>
  <c r="AK26" i="3" s="1"/>
  <c r="AG28" i="3"/>
  <c r="AK28" i="3" s="1"/>
  <c r="AG35" i="3"/>
  <c r="AK35" i="3" s="1"/>
  <c r="AG33" i="3"/>
  <c r="AK33" i="3" s="1"/>
  <c r="AB44" i="3"/>
  <c r="AO20" i="3"/>
  <c r="AS20" i="3" s="1"/>
  <c r="AG27" i="3"/>
  <c r="AK27" i="3" s="1"/>
  <c r="AG36" i="3"/>
  <c r="AK36" i="3" s="1"/>
  <c r="AO11" i="3"/>
  <c r="AS11" i="3" s="1"/>
  <c r="AO15" i="3"/>
  <c r="AS15" i="3" s="1"/>
  <c r="AO8" i="3"/>
  <c r="AS8" i="3" s="1"/>
  <c r="AO9" i="3"/>
  <c r="AS9" i="3" s="1"/>
  <c r="AO17" i="3"/>
  <c r="AS17" i="3" s="1"/>
  <c r="AO23" i="3"/>
  <c r="AS23" i="3" s="1"/>
  <c r="AG24" i="3"/>
  <c r="AK24" i="3" s="1"/>
  <c r="AO33" i="3"/>
  <c r="AS33" i="3" s="1"/>
  <c r="AG34" i="3"/>
  <c r="AK34" i="3" s="1"/>
  <c r="AO38" i="3"/>
  <c r="AS38" i="3" s="1"/>
  <c r="AB8" i="3"/>
  <c r="AB9" i="3"/>
  <c r="AB11" i="3"/>
  <c r="AB12" i="3"/>
  <c r="AB14" i="3"/>
  <c r="AB15" i="3"/>
  <c r="AB17" i="3"/>
  <c r="AO22" i="3"/>
  <c r="AS22" i="3" s="1"/>
  <c r="AG23" i="3"/>
  <c r="AK23" i="3" s="1"/>
  <c r="AG29" i="3"/>
  <c r="AK29" i="3" s="1"/>
  <c r="AG30" i="3"/>
  <c r="AK30" i="3" s="1"/>
  <c r="AG32" i="3"/>
  <c r="AK32" i="3" s="1"/>
  <c r="AO10" i="3"/>
  <c r="AS10" i="3" s="1"/>
  <c r="AO13" i="3"/>
  <c r="AS13" i="3" s="1"/>
  <c r="AO16" i="3"/>
  <c r="AS16" i="3" s="1"/>
  <c r="AB28" i="3"/>
  <c r="AB36" i="3"/>
  <c r="AB31" i="3"/>
  <c r="AB33" i="3"/>
</calcChain>
</file>

<file path=xl/comments1.xml><?xml version="1.0" encoding="utf-8"?>
<comments xmlns="http://schemas.openxmlformats.org/spreadsheetml/2006/main">
  <authors>
    <author>star61002</author>
  </authors>
  <commentList>
    <comment ref="AB36" authorId="0">
      <text>
        <r>
          <rPr>
            <b/>
            <sz val="9"/>
            <color indexed="81"/>
            <rFont val="ＭＳ Ｐゴシック"/>
            <family val="3"/>
            <charset val="128"/>
          </rPr>
          <t>star61002:</t>
        </r>
        <r>
          <rPr>
            <sz val="9"/>
            <color indexed="81"/>
            <rFont val="ＭＳ Ｐゴシック"/>
            <family val="3"/>
            <charset val="128"/>
          </rPr>
          <t xml:space="preserve">
＝人口総数/25.55K㎡</t>
        </r>
      </text>
    </comment>
  </commentList>
</comments>
</file>

<file path=xl/sharedStrings.xml><?xml version="1.0" encoding="utf-8"?>
<sst xmlns="http://schemas.openxmlformats.org/spreadsheetml/2006/main" count="126" uniqueCount="57">
  <si>
    <t>男</t>
    <rPh sb="0" eb="1">
      <t>オトコ</t>
    </rPh>
    <phoneticPr fontId="3"/>
  </si>
  <si>
    <t>女</t>
    <rPh sb="0" eb="1">
      <t>オンナ</t>
    </rPh>
    <phoneticPr fontId="3"/>
  </si>
  <si>
    <t>対前年
人口
増加数
（人）</t>
    <rPh sb="0" eb="1">
      <t>タイ</t>
    </rPh>
    <rPh sb="1" eb="3">
      <t>ゼンネン</t>
    </rPh>
    <rPh sb="4" eb="6">
      <t>ジンコウ</t>
    </rPh>
    <rPh sb="7" eb="10">
      <t>ゾウカスウ</t>
    </rPh>
    <rPh sb="12" eb="13">
      <t>ニン</t>
    </rPh>
    <phoneticPr fontId="3"/>
  </si>
  <si>
    <t>対前年
人口
増加率
(％）</t>
    <rPh sb="0" eb="1">
      <t>タイ</t>
    </rPh>
    <rPh sb="1" eb="3">
      <t>ゼンネン</t>
    </rPh>
    <rPh sb="4" eb="6">
      <t>ジンコウ</t>
    </rPh>
    <rPh sb="7" eb="9">
      <t>ゾウカ</t>
    </rPh>
    <rPh sb="9" eb="10">
      <t>リツ</t>
    </rPh>
    <phoneticPr fontId="3"/>
  </si>
  <si>
    <t>対前回
人口
増加数
（人）</t>
    <rPh sb="0" eb="1">
      <t>タイ</t>
    </rPh>
    <rPh sb="1" eb="3">
      <t>ゼンカイ</t>
    </rPh>
    <rPh sb="4" eb="6">
      <t>ジンコウ</t>
    </rPh>
    <rPh sb="7" eb="9">
      <t>ゾウカ</t>
    </rPh>
    <rPh sb="9" eb="10">
      <t>スウ</t>
    </rPh>
    <rPh sb="12" eb="13">
      <t>ニン</t>
    </rPh>
    <phoneticPr fontId="3"/>
  </si>
  <si>
    <t>対前回
人口
増加率
（％）</t>
    <rPh sb="0" eb="1">
      <t>タイ</t>
    </rPh>
    <rPh sb="1" eb="3">
      <t>ゼンカイ</t>
    </rPh>
    <rPh sb="4" eb="6">
      <t>ジンコウ</t>
    </rPh>
    <rPh sb="7" eb="9">
      <t>ゾウカ</t>
    </rPh>
    <rPh sb="9" eb="10">
      <t>リツ</t>
    </rPh>
    <phoneticPr fontId="3"/>
  </si>
  <si>
    <t xml:space="preserve">14年 </t>
    <rPh sb="2" eb="3">
      <t>ネン</t>
    </rPh>
    <phoneticPr fontId="3"/>
  </si>
  <si>
    <t xml:space="preserve">  大正</t>
    <rPh sb="2" eb="4">
      <t>タイショウ</t>
    </rPh>
    <phoneticPr fontId="3"/>
  </si>
  <si>
    <t xml:space="preserve">  昭和</t>
    <rPh sb="2" eb="4">
      <t>ショウワ</t>
    </rPh>
    <phoneticPr fontId="3"/>
  </si>
  <si>
    <t xml:space="preserve">5年 </t>
    <rPh sb="1" eb="2">
      <t>ネン</t>
    </rPh>
    <phoneticPr fontId="3"/>
  </si>
  <si>
    <t xml:space="preserve">10年 </t>
    <rPh sb="2" eb="3">
      <t>ネン</t>
    </rPh>
    <phoneticPr fontId="3"/>
  </si>
  <si>
    <t xml:space="preserve">15年 </t>
    <rPh sb="2" eb="3">
      <t>ネン</t>
    </rPh>
    <phoneticPr fontId="3"/>
  </si>
  <si>
    <t xml:space="preserve">20年 </t>
    <rPh sb="2" eb="3">
      <t>ネン</t>
    </rPh>
    <phoneticPr fontId="3"/>
  </si>
  <si>
    <t xml:space="preserve">25年 </t>
    <rPh sb="2" eb="3">
      <t>ネン</t>
    </rPh>
    <phoneticPr fontId="3"/>
  </si>
  <si>
    <t xml:space="preserve">30年 </t>
    <rPh sb="2" eb="3">
      <t>ネン</t>
    </rPh>
    <phoneticPr fontId="3"/>
  </si>
  <si>
    <t xml:space="preserve">35年 </t>
    <rPh sb="2" eb="3">
      <t>ネン</t>
    </rPh>
    <phoneticPr fontId="3"/>
  </si>
  <si>
    <t xml:space="preserve">7年 </t>
    <rPh sb="1" eb="2">
      <t>ネン</t>
    </rPh>
    <phoneticPr fontId="3"/>
  </si>
  <si>
    <t xml:space="preserve">8年 </t>
    <rPh sb="1" eb="2">
      <t>ネン</t>
    </rPh>
    <phoneticPr fontId="3"/>
  </si>
  <si>
    <t xml:space="preserve">9年 </t>
    <rPh sb="1" eb="2">
      <t>ネン</t>
    </rPh>
    <phoneticPr fontId="3"/>
  </si>
  <si>
    <t xml:space="preserve">11年 </t>
    <rPh sb="2" eb="3">
      <t>ネン</t>
    </rPh>
    <phoneticPr fontId="3"/>
  </si>
  <si>
    <t xml:space="preserve">12年 </t>
    <rPh sb="2" eb="3">
      <t>ネン</t>
    </rPh>
    <phoneticPr fontId="3"/>
  </si>
  <si>
    <t xml:space="preserve">13年 </t>
    <rPh sb="2" eb="3">
      <t>ネン</t>
    </rPh>
    <phoneticPr fontId="3"/>
  </si>
  <si>
    <t xml:space="preserve">16年 </t>
    <rPh sb="2" eb="3">
      <t>ネン</t>
    </rPh>
    <phoneticPr fontId="3"/>
  </si>
  <si>
    <t xml:space="preserve">17年 </t>
    <rPh sb="2" eb="3">
      <t>ネン</t>
    </rPh>
    <phoneticPr fontId="3"/>
  </si>
  <si>
    <t xml:space="preserve">18年 </t>
    <rPh sb="2" eb="3">
      <t>ネン</t>
    </rPh>
    <phoneticPr fontId="3"/>
  </si>
  <si>
    <t xml:space="preserve">19年 </t>
    <rPh sb="2" eb="3">
      <t>ネン</t>
    </rPh>
    <phoneticPr fontId="3"/>
  </si>
  <si>
    <t xml:space="preserve">21年 </t>
    <rPh sb="2" eb="3">
      <t>ネン</t>
    </rPh>
    <phoneticPr fontId="3"/>
  </si>
  <si>
    <t xml:space="preserve">22年 </t>
    <rPh sb="2" eb="3">
      <t>ネン</t>
    </rPh>
    <phoneticPr fontId="3"/>
  </si>
  <si>
    <t xml:space="preserve">23年 </t>
    <rPh sb="2" eb="3">
      <t>ネン</t>
    </rPh>
    <phoneticPr fontId="3"/>
  </si>
  <si>
    <t xml:space="preserve">24年 </t>
    <rPh sb="2" eb="3">
      <t>ネン</t>
    </rPh>
    <phoneticPr fontId="3"/>
  </si>
  <si>
    <t xml:space="preserve">26年 </t>
    <rPh sb="2" eb="3">
      <t>ネン</t>
    </rPh>
    <phoneticPr fontId="3"/>
  </si>
  <si>
    <t xml:space="preserve">27年 </t>
    <rPh sb="2" eb="3">
      <t>ネン</t>
    </rPh>
    <phoneticPr fontId="3"/>
  </si>
  <si>
    <t>人口密度
人/Ｋ㎡</t>
    <rPh sb="0" eb="2">
      <t>ジンコウ</t>
    </rPh>
    <rPh sb="2" eb="4">
      <t>ミツド</t>
    </rPh>
    <phoneticPr fontId="3"/>
  </si>
  <si>
    <t>年　次</t>
    <rPh sb="0" eb="1">
      <t>ネン</t>
    </rPh>
    <rPh sb="2" eb="3">
      <t>ツギ</t>
    </rPh>
    <phoneticPr fontId="3"/>
  </si>
  <si>
    <t>人　口</t>
    <rPh sb="0" eb="1">
      <t>ヒト</t>
    </rPh>
    <rPh sb="2" eb="3">
      <t>クチ</t>
    </rPh>
    <phoneticPr fontId="3"/>
  </si>
  <si>
    <t>総　数</t>
    <rPh sb="0" eb="1">
      <t>ソウ</t>
    </rPh>
    <rPh sb="2" eb="3">
      <t>スウ</t>
    </rPh>
    <phoneticPr fontId="3"/>
  </si>
  <si>
    <t>面　積
（k㎡）</t>
    <rPh sb="0" eb="1">
      <t>メン</t>
    </rPh>
    <rPh sb="2" eb="3">
      <t>セキ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</si>
  <si>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</si>
  <si>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 xml:space="preserve">40年 </t>
    <rPh sb="2" eb="3">
      <t>ネン</t>
    </rPh>
    <phoneticPr fontId="3"/>
  </si>
  <si>
    <t xml:space="preserve">45年 </t>
    <rPh sb="2" eb="3">
      <t>ネン</t>
    </rPh>
    <phoneticPr fontId="3"/>
  </si>
  <si>
    <t xml:space="preserve">46年 </t>
    <rPh sb="2" eb="3">
      <t>ネン</t>
    </rPh>
    <phoneticPr fontId="3"/>
  </si>
  <si>
    <t xml:space="preserve">50年 </t>
    <rPh sb="2" eb="3">
      <t>ネン</t>
    </rPh>
    <phoneticPr fontId="3"/>
  </si>
  <si>
    <t xml:space="preserve">55年 </t>
    <rPh sb="2" eb="3">
      <t>ネン</t>
    </rPh>
    <phoneticPr fontId="3"/>
  </si>
  <si>
    <t xml:space="preserve">60年 </t>
    <rPh sb="2" eb="3">
      <t>ネン</t>
    </rPh>
    <phoneticPr fontId="3"/>
  </si>
  <si>
    <t xml:space="preserve">  平成</t>
    <rPh sb="2" eb="4">
      <t>ヘイセイ</t>
    </rPh>
    <phoneticPr fontId="3"/>
  </si>
  <si>
    <t xml:space="preserve">2年 </t>
    <rPh sb="1" eb="2">
      <t>ネン</t>
    </rPh>
    <phoneticPr fontId="3"/>
  </si>
  <si>
    <t xml:space="preserve">28年 </t>
    <rPh sb="2" eb="3">
      <t>ネン</t>
    </rPh>
    <phoneticPr fontId="3"/>
  </si>
  <si>
    <t>人口、世帯数の推移</t>
    <phoneticPr fontId="3"/>
  </si>
  <si>
    <t xml:space="preserve">9年 </t>
    <phoneticPr fontId="3"/>
  </si>
  <si>
    <t>－</t>
    <phoneticPr fontId="3"/>
  </si>
  <si>
    <t>※ 各回国勢調査の結果。（ただし、昭和46年、平成3年～6年、8～11年、13～16年、18～21年、23～26年　は「大阪府</t>
    <rPh sb="9" eb="11">
      <t>ケッカ</t>
    </rPh>
    <rPh sb="17" eb="19">
      <t>ショウワ</t>
    </rPh>
    <rPh sb="21" eb="22">
      <t>ネン</t>
    </rPh>
    <phoneticPr fontId="3"/>
  </si>
  <si>
    <t xml:space="preserve">    推計人口」である。）</t>
    <phoneticPr fontId="3"/>
  </si>
  <si>
    <t>※ 「大阪府推計人口｣： 国勢調査結果を基に、住民基本台帳人口及び外国人登録人口の増減を加減して、大阪府において</t>
    <phoneticPr fontId="3"/>
  </si>
  <si>
    <t xml:space="preserve">    算出した10月1日現在の推計人口である。</t>
    <phoneticPr fontId="3"/>
  </si>
  <si>
    <t>－</t>
    <phoneticPr fontId="3"/>
  </si>
  <si>
    <t>資料：国勢調査、大阪府推計人口</t>
    <rPh sb="0" eb="2">
      <t>シリョウ</t>
    </rPh>
    <rPh sb="3" eb="5">
      <t>コクセイ</t>
    </rPh>
    <rPh sb="5" eb="7">
      <t>チョウサ</t>
    </rPh>
    <rPh sb="8" eb="11">
      <t>オオサカフ</t>
    </rPh>
    <rPh sb="11" eb="13">
      <t>スイケイ</t>
    </rPh>
    <rPh sb="13" eb="15">
      <t>ジンコウ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</si>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</sst>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0.00;&quot;△ &quot;0.00"/>
    <numFmt numFmtId="179" formatCode="0;&quot;△ &quot;0"/>
    <numFmt numFmtId="180" formatCode="#,##0.00;&quot;△ &quot;#,##0.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.5"/>
      <name val="Meiryo UI"/>
      <family val="3"/>
      <charset val="128"/>
    </font>
    <font>
      <sz val="9.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10" fillId="0" borderId="0" xfId="0" applyNumberFormat="1" applyFont="1" applyBorder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176" fontId="9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0" xfId="2" quotePrefix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6" xfId="0" applyNumberFormat="1" applyFont="1" applyFill="1" applyBorder="1" applyAlignment="1">
      <alignment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center" vertical="center" wrapText="1"/>
    </xf>
    <xf numFmtId="177" fontId="9" fillId="2" borderId="13" xfId="0" applyNumberFormat="1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80" fontId="12" fillId="0" borderId="2" xfId="0" applyNumberFormat="1" applyFont="1" applyFill="1" applyBorder="1" applyAlignment="1">
      <alignment vertical="center"/>
    </xf>
    <xf numFmtId="180" fontId="12" fillId="0" borderId="3" xfId="0" applyNumberFormat="1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vertical="center"/>
    </xf>
    <xf numFmtId="178" fontId="9" fillId="2" borderId="7" xfId="0" applyNumberFormat="1" applyFont="1" applyFill="1" applyBorder="1" applyAlignment="1">
      <alignment horizontal="center" vertical="center" wrapText="1"/>
    </xf>
    <xf numFmtId="178" fontId="9" fillId="2" borderId="10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vertical="center"/>
    </xf>
    <xf numFmtId="176" fontId="12" fillId="0" borderId="16" xfId="0" applyNumberFormat="1" applyFont="1" applyFill="1" applyBorder="1" applyAlignment="1">
      <alignment vertical="center"/>
    </xf>
    <xf numFmtId="177" fontId="12" fillId="0" borderId="16" xfId="0" applyNumberFormat="1" applyFont="1" applyFill="1" applyBorder="1" applyAlignment="1">
      <alignment vertical="center"/>
    </xf>
    <xf numFmtId="176" fontId="12" fillId="0" borderId="16" xfId="0" applyNumberFormat="1" applyFont="1" applyFill="1" applyBorder="1" applyAlignment="1">
      <alignment horizontal="right" vertical="center"/>
    </xf>
    <xf numFmtId="180" fontId="12" fillId="0" borderId="17" xfId="0" applyNumberFormat="1" applyFont="1" applyFill="1" applyBorder="1" applyAlignment="1">
      <alignment vertical="center"/>
    </xf>
    <xf numFmtId="180" fontId="12" fillId="0" borderId="18" xfId="0" applyNumberFormat="1" applyFont="1" applyFill="1" applyBorder="1" applyAlignment="1">
      <alignment vertical="center"/>
    </xf>
    <xf numFmtId="180" fontId="12" fillId="0" borderId="19" xfId="0" applyNumberFormat="1" applyFont="1" applyFill="1" applyBorder="1" applyAlignment="1">
      <alignment vertical="center"/>
    </xf>
    <xf numFmtId="180" fontId="12" fillId="0" borderId="0" xfId="0" applyNumberFormat="1" applyFont="1" applyFill="1" applyBorder="1" applyAlignment="1">
      <alignment vertical="center"/>
    </xf>
    <xf numFmtId="180" fontId="12" fillId="0" borderId="16" xfId="0" applyNumberFormat="1" applyFont="1" applyFill="1" applyBorder="1" applyAlignment="1">
      <alignment vertical="center"/>
    </xf>
    <xf numFmtId="176" fontId="11" fillId="0" borderId="16" xfId="0" applyNumberFormat="1" applyFont="1" applyFill="1" applyBorder="1" applyAlignment="1">
      <alignment horizontal="right" vertical="center"/>
    </xf>
    <xf numFmtId="177" fontId="12" fillId="0" borderId="16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16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horizontal="right" vertical="center"/>
    </xf>
    <xf numFmtId="180" fontId="12" fillId="0" borderId="4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176" fontId="11" fillId="0" borderId="4" xfId="2" quotePrefix="1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177" fontId="12" fillId="0" borderId="4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horizontal="right" vertical="center"/>
    </xf>
    <xf numFmtId="176" fontId="11" fillId="0" borderId="16" xfId="2" quotePrefix="1" applyNumberFormat="1" applyFont="1" applyFill="1" applyBorder="1" applyAlignment="1">
      <alignment vertical="center"/>
    </xf>
    <xf numFmtId="176" fontId="12" fillId="0" borderId="16" xfId="1" applyNumberFormat="1" applyFont="1" applyFill="1" applyBorder="1" applyAlignment="1">
      <alignment vertical="center"/>
    </xf>
    <xf numFmtId="180" fontId="12" fillId="0" borderId="16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JB16_jinkou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V51"/>
  <sheetViews>
    <sheetView tabSelected="1" view="pageBreakPreview" zoomScale="90" zoomScaleNormal="100" zoomScaleSheetLayoutView="90" zoomScalePageLayoutView="90" workbookViewId="0">
      <selection activeCell="U1" sqref="U1"/>
    </sheetView>
  </sheetViews>
  <sheetFormatPr defaultRowHeight="12" x14ac:dyDescent="0.15"/>
  <cols>
    <col min="1" max="5" width="2.125" style="5" customWidth="1"/>
    <col min="6" max="15" width="2.25" style="5" customWidth="1"/>
    <col min="16" max="23" width="2.375" style="5" customWidth="1"/>
    <col min="24" max="27" width="2.25" style="5" customWidth="1"/>
    <col min="28" max="32" width="2.25" style="6" customWidth="1"/>
    <col min="33" max="36" width="2.25" style="5" customWidth="1"/>
    <col min="37" max="40" width="2.25" style="7" customWidth="1"/>
    <col min="41" max="44" width="2.25" style="5" customWidth="1"/>
    <col min="45" max="45" width="2.25" style="8" customWidth="1"/>
    <col min="46" max="48" width="2.25" style="5" customWidth="1"/>
    <col min="49" max="54" width="2.125" style="5" customWidth="1"/>
    <col min="55" max="16384" width="9" style="5"/>
  </cols>
  <sheetData>
    <row r="1" spans="1:48" s="1" customFormat="1" ht="24" x14ac:dyDescent="0.15">
      <c r="A1" s="1" t="s">
        <v>47</v>
      </c>
      <c r="AB1" s="2"/>
      <c r="AC1" s="2"/>
      <c r="AD1" s="2"/>
      <c r="AE1" s="2"/>
      <c r="AF1" s="2"/>
      <c r="AK1" s="3"/>
      <c r="AL1" s="3"/>
      <c r="AM1" s="3"/>
      <c r="AN1" s="3"/>
      <c r="AS1" s="4"/>
    </row>
    <row r="2" spans="1:48" ht="16.5" customHeight="1" thickBo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21" t="s">
        <v>56</v>
      </c>
    </row>
    <row r="3" spans="1:48" ht="16.5" customHeight="1" x14ac:dyDescent="0.15">
      <c r="A3" s="39" t="s">
        <v>33</v>
      </c>
      <c r="B3" s="40"/>
      <c r="C3" s="40"/>
      <c r="D3" s="40"/>
      <c r="E3" s="40"/>
      <c r="F3" s="40" t="s">
        <v>37</v>
      </c>
      <c r="G3" s="40"/>
      <c r="H3" s="40"/>
      <c r="I3" s="40"/>
      <c r="J3" s="40"/>
      <c r="K3" s="40" t="s">
        <v>34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9" t="s">
        <v>36</v>
      </c>
      <c r="Y3" s="49"/>
      <c r="Z3" s="49"/>
      <c r="AA3" s="49"/>
      <c r="AB3" s="46" t="s">
        <v>32</v>
      </c>
      <c r="AC3" s="46"/>
      <c r="AD3" s="46"/>
      <c r="AE3" s="46"/>
      <c r="AF3" s="46"/>
      <c r="AG3" s="49" t="s">
        <v>2</v>
      </c>
      <c r="AH3" s="49"/>
      <c r="AI3" s="49"/>
      <c r="AJ3" s="49"/>
      <c r="AK3" s="57" t="s">
        <v>3</v>
      </c>
      <c r="AL3" s="57"/>
      <c r="AM3" s="57"/>
      <c r="AN3" s="57"/>
      <c r="AO3" s="49" t="s">
        <v>4</v>
      </c>
      <c r="AP3" s="49"/>
      <c r="AQ3" s="49"/>
      <c r="AR3" s="49"/>
      <c r="AS3" s="49" t="s">
        <v>5</v>
      </c>
      <c r="AT3" s="49"/>
      <c r="AU3" s="49"/>
      <c r="AV3" s="60"/>
    </row>
    <row r="4" spans="1:48" ht="16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50"/>
      <c r="Y4" s="50"/>
      <c r="Z4" s="50"/>
      <c r="AA4" s="50"/>
      <c r="AB4" s="47"/>
      <c r="AC4" s="47"/>
      <c r="AD4" s="47"/>
      <c r="AE4" s="47"/>
      <c r="AF4" s="47"/>
      <c r="AG4" s="50"/>
      <c r="AH4" s="50"/>
      <c r="AI4" s="50"/>
      <c r="AJ4" s="50"/>
      <c r="AK4" s="58"/>
      <c r="AL4" s="58"/>
      <c r="AM4" s="58"/>
      <c r="AN4" s="58"/>
      <c r="AO4" s="50"/>
      <c r="AP4" s="50"/>
      <c r="AQ4" s="50"/>
      <c r="AR4" s="50"/>
      <c r="AS4" s="50"/>
      <c r="AT4" s="50"/>
      <c r="AU4" s="50"/>
      <c r="AV4" s="61"/>
    </row>
    <row r="5" spans="1:48" ht="16.5" customHeight="1" x14ac:dyDescent="0.15">
      <c r="A5" s="41"/>
      <c r="B5" s="42"/>
      <c r="C5" s="42"/>
      <c r="D5" s="42"/>
      <c r="E5" s="42"/>
      <c r="F5" s="42"/>
      <c r="G5" s="42"/>
      <c r="H5" s="42"/>
      <c r="I5" s="42"/>
      <c r="J5" s="42"/>
      <c r="K5" s="42" t="s">
        <v>35</v>
      </c>
      <c r="L5" s="42"/>
      <c r="M5" s="42"/>
      <c r="N5" s="42"/>
      <c r="O5" s="42"/>
      <c r="P5" s="42" t="s">
        <v>0</v>
      </c>
      <c r="Q5" s="42"/>
      <c r="R5" s="42"/>
      <c r="S5" s="42"/>
      <c r="T5" s="42" t="s">
        <v>1</v>
      </c>
      <c r="U5" s="42"/>
      <c r="V5" s="42"/>
      <c r="W5" s="42"/>
      <c r="X5" s="50"/>
      <c r="Y5" s="50"/>
      <c r="Z5" s="50"/>
      <c r="AA5" s="50"/>
      <c r="AB5" s="47"/>
      <c r="AC5" s="47"/>
      <c r="AD5" s="47"/>
      <c r="AE5" s="47"/>
      <c r="AF5" s="47"/>
      <c r="AG5" s="50"/>
      <c r="AH5" s="50"/>
      <c r="AI5" s="50"/>
      <c r="AJ5" s="50"/>
      <c r="AK5" s="58"/>
      <c r="AL5" s="58"/>
      <c r="AM5" s="58"/>
      <c r="AN5" s="58"/>
      <c r="AO5" s="50"/>
      <c r="AP5" s="50"/>
      <c r="AQ5" s="50"/>
      <c r="AR5" s="50"/>
      <c r="AS5" s="50"/>
      <c r="AT5" s="50"/>
      <c r="AU5" s="50"/>
      <c r="AV5" s="61"/>
    </row>
    <row r="6" spans="1:48" ht="16.5" customHeight="1" thickBo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51"/>
      <c r="Y6" s="51"/>
      <c r="Z6" s="51"/>
      <c r="AA6" s="51"/>
      <c r="AB6" s="48"/>
      <c r="AC6" s="48"/>
      <c r="AD6" s="48"/>
      <c r="AE6" s="48"/>
      <c r="AF6" s="48"/>
      <c r="AG6" s="51"/>
      <c r="AH6" s="51"/>
      <c r="AI6" s="51"/>
      <c r="AJ6" s="51"/>
      <c r="AK6" s="59"/>
      <c r="AL6" s="59"/>
      <c r="AM6" s="59"/>
      <c r="AN6" s="59"/>
      <c r="AO6" s="51"/>
      <c r="AP6" s="51"/>
      <c r="AQ6" s="51"/>
      <c r="AR6" s="51"/>
      <c r="AS6" s="51"/>
      <c r="AT6" s="51"/>
      <c r="AU6" s="51"/>
      <c r="AV6" s="62"/>
    </row>
    <row r="7" spans="1:48" s="22" customFormat="1" ht="19.5" customHeight="1" x14ac:dyDescent="0.15">
      <c r="A7" s="24" t="s">
        <v>7</v>
      </c>
      <c r="B7" s="32"/>
      <c r="C7" s="32"/>
      <c r="D7" s="32"/>
      <c r="E7" s="33" t="s">
        <v>48</v>
      </c>
      <c r="F7" s="36">
        <v>1416</v>
      </c>
      <c r="G7" s="36"/>
      <c r="H7" s="36"/>
      <c r="I7" s="36"/>
      <c r="J7" s="36"/>
      <c r="K7" s="37">
        <f t="shared" ref="K7:K17" si="0">SUM(P7:W7)</f>
        <v>6507</v>
      </c>
      <c r="L7" s="37"/>
      <c r="M7" s="37"/>
      <c r="N7" s="37"/>
      <c r="O7" s="37"/>
      <c r="P7" s="38">
        <v>3205</v>
      </c>
      <c r="Q7" s="38"/>
      <c r="R7" s="38"/>
      <c r="S7" s="38"/>
      <c r="T7" s="38">
        <v>3302</v>
      </c>
      <c r="U7" s="38"/>
      <c r="V7" s="38"/>
      <c r="W7" s="38"/>
      <c r="X7" s="54">
        <v>25.29</v>
      </c>
      <c r="Y7" s="55"/>
      <c r="Z7" s="55"/>
      <c r="AA7" s="56"/>
      <c r="AB7" s="52">
        <f>K7/X7</f>
        <v>257.29537366548044</v>
      </c>
      <c r="AC7" s="52"/>
      <c r="AD7" s="52"/>
      <c r="AE7" s="52"/>
      <c r="AF7" s="52"/>
      <c r="AG7" s="53" t="s">
        <v>54</v>
      </c>
      <c r="AH7" s="53"/>
      <c r="AI7" s="53"/>
      <c r="AJ7" s="53"/>
      <c r="AK7" s="53" t="s">
        <v>54</v>
      </c>
      <c r="AL7" s="53"/>
      <c r="AM7" s="53"/>
      <c r="AN7" s="53"/>
      <c r="AO7" s="53" t="s">
        <v>54</v>
      </c>
      <c r="AP7" s="53"/>
      <c r="AQ7" s="53"/>
      <c r="AR7" s="53"/>
      <c r="AS7" s="53" t="s">
        <v>54</v>
      </c>
      <c r="AT7" s="53"/>
      <c r="AU7" s="53"/>
      <c r="AV7" s="53"/>
    </row>
    <row r="8" spans="1:48" s="22" customFormat="1" ht="19.5" customHeight="1" x14ac:dyDescent="0.15">
      <c r="A8" s="34"/>
      <c r="B8" s="35"/>
      <c r="C8" s="35"/>
      <c r="D8" s="35"/>
      <c r="E8" s="35" t="s">
        <v>6</v>
      </c>
      <c r="F8" s="63">
        <v>1476</v>
      </c>
      <c r="G8" s="63"/>
      <c r="H8" s="63"/>
      <c r="I8" s="63"/>
      <c r="J8" s="63"/>
      <c r="K8" s="63">
        <f t="shared" si="0"/>
        <v>6952</v>
      </c>
      <c r="L8" s="63"/>
      <c r="M8" s="63"/>
      <c r="N8" s="63"/>
      <c r="O8" s="63"/>
      <c r="P8" s="64">
        <v>3425</v>
      </c>
      <c r="Q8" s="64"/>
      <c r="R8" s="64"/>
      <c r="S8" s="64"/>
      <c r="T8" s="64">
        <v>3527</v>
      </c>
      <c r="U8" s="64"/>
      <c r="V8" s="64"/>
      <c r="W8" s="64"/>
      <c r="X8" s="67">
        <v>25.29</v>
      </c>
      <c r="Y8" s="68"/>
      <c r="Z8" s="68"/>
      <c r="AA8" s="69"/>
      <c r="AB8" s="65">
        <f t="shared" ref="AB8:AB44" si="1">K8/X8</f>
        <v>274.89126136812973</v>
      </c>
      <c r="AC8" s="65"/>
      <c r="AD8" s="65"/>
      <c r="AE8" s="65"/>
      <c r="AF8" s="65"/>
      <c r="AG8" s="66" t="s">
        <v>54</v>
      </c>
      <c r="AH8" s="66"/>
      <c r="AI8" s="66"/>
      <c r="AJ8" s="66"/>
      <c r="AK8" s="66" t="s">
        <v>54</v>
      </c>
      <c r="AL8" s="66"/>
      <c r="AM8" s="66"/>
      <c r="AN8" s="66"/>
      <c r="AO8" s="64">
        <f t="shared" ref="AO8:AO17" si="2">K8-K7</f>
        <v>445</v>
      </c>
      <c r="AP8" s="64"/>
      <c r="AQ8" s="64"/>
      <c r="AR8" s="64"/>
      <c r="AS8" s="64">
        <f t="shared" ref="AS8:AS17" si="3">AO8/K7*100</f>
        <v>6.838788996465345</v>
      </c>
      <c r="AT8" s="64"/>
      <c r="AU8" s="64"/>
      <c r="AV8" s="64"/>
    </row>
    <row r="9" spans="1:48" s="22" customFormat="1" ht="19.5" customHeight="1" x14ac:dyDescent="0.15">
      <c r="A9" s="24" t="s">
        <v>8</v>
      </c>
      <c r="B9" s="24"/>
      <c r="C9" s="24"/>
      <c r="D9" s="24"/>
      <c r="E9" s="23" t="s">
        <v>9</v>
      </c>
      <c r="F9" s="37">
        <v>1565</v>
      </c>
      <c r="G9" s="37"/>
      <c r="H9" s="37"/>
      <c r="I9" s="37"/>
      <c r="J9" s="37"/>
      <c r="K9" s="37">
        <f t="shared" si="0"/>
        <v>7397</v>
      </c>
      <c r="L9" s="37"/>
      <c r="M9" s="37"/>
      <c r="N9" s="37"/>
      <c r="O9" s="37"/>
      <c r="P9" s="38">
        <v>3675</v>
      </c>
      <c r="Q9" s="38"/>
      <c r="R9" s="38"/>
      <c r="S9" s="38"/>
      <c r="T9" s="38">
        <v>3722</v>
      </c>
      <c r="U9" s="38"/>
      <c r="V9" s="38"/>
      <c r="W9" s="38"/>
      <c r="X9" s="54">
        <v>25.29</v>
      </c>
      <c r="Y9" s="55"/>
      <c r="Z9" s="55"/>
      <c r="AA9" s="56"/>
      <c r="AB9" s="52">
        <f t="shared" si="1"/>
        <v>292.48714907077897</v>
      </c>
      <c r="AC9" s="52"/>
      <c r="AD9" s="52"/>
      <c r="AE9" s="52"/>
      <c r="AF9" s="52"/>
      <c r="AG9" s="53" t="s">
        <v>54</v>
      </c>
      <c r="AH9" s="53"/>
      <c r="AI9" s="53"/>
      <c r="AJ9" s="53"/>
      <c r="AK9" s="53" t="s">
        <v>54</v>
      </c>
      <c r="AL9" s="53"/>
      <c r="AM9" s="53"/>
      <c r="AN9" s="53"/>
      <c r="AO9" s="38">
        <f>K9-K8</f>
        <v>445</v>
      </c>
      <c r="AP9" s="38"/>
      <c r="AQ9" s="38"/>
      <c r="AR9" s="38"/>
      <c r="AS9" s="38">
        <f>AO9/K8*100</f>
        <v>6.4010356731875717</v>
      </c>
      <c r="AT9" s="38"/>
      <c r="AU9" s="38"/>
      <c r="AV9" s="38"/>
    </row>
    <row r="10" spans="1:48" s="22" customFormat="1" ht="19.5" customHeight="1" x14ac:dyDescent="0.15">
      <c r="A10" s="34"/>
      <c r="B10" s="34"/>
      <c r="C10" s="34"/>
      <c r="D10" s="34"/>
      <c r="E10" s="35" t="s">
        <v>10</v>
      </c>
      <c r="F10" s="63">
        <v>1688</v>
      </c>
      <c r="G10" s="63"/>
      <c r="H10" s="63"/>
      <c r="I10" s="63"/>
      <c r="J10" s="63"/>
      <c r="K10" s="63">
        <f t="shared" si="0"/>
        <v>8157</v>
      </c>
      <c r="L10" s="63"/>
      <c r="M10" s="63"/>
      <c r="N10" s="63"/>
      <c r="O10" s="63"/>
      <c r="P10" s="64">
        <v>4024</v>
      </c>
      <c r="Q10" s="64"/>
      <c r="R10" s="64"/>
      <c r="S10" s="64"/>
      <c r="T10" s="64">
        <v>4133</v>
      </c>
      <c r="U10" s="64"/>
      <c r="V10" s="64"/>
      <c r="W10" s="64"/>
      <c r="X10" s="67">
        <v>25.29</v>
      </c>
      <c r="Y10" s="68"/>
      <c r="Z10" s="68"/>
      <c r="AA10" s="69"/>
      <c r="AB10" s="65">
        <f t="shared" si="1"/>
        <v>322.53855278766309</v>
      </c>
      <c r="AC10" s="65"/>
      <c r="AD10" s="65"/>
      <c r="AE10" s="65"/>
      <c r="AF10" s="65"/>
      <c r="AG10" s="66" t="s">
        <v>54</v>
      </c>
      <c r="AH10" s="66"/>
      <c r="AI10" s="66"/>
      <c r="AJ10" s="66"/>
      <c r="AK10" s="66" t="s">
        <v>54</v>
      </c>
      <c r="AL10" s="66"/>
      <c r="AM10" s="66"/>
      <c r="AN10" s="66"/>
      <c r="AO10" s="64">
        <f t="shared" si="2"/>
        <v>760</v>
      </c>
      <c r="AP10" s="64"/>
      <c r="AQ10" s="64"/>
      <c r="AR10" s="64"/>
      <c r="AS10" s="64">
        <f t="shared" si="3"/>
        <v>10.2744355819927</v>
      </c>
      <c r="AT10" s="64"/>
      <c r="AU10" s="64"/>
      <c r="AV10" s="64"/>
    </row>
    <row r="11" spans="1:48" s="22" customFormat="1" ht="19.5" customHeight="1" x14ac:dyDescent="0.15">
      <c r="A11" s="24"/>
      <c r="B11" s="24"/>
      <c r="C11" s="24"/>
      <c r="D11" s="24"/>
      <c r="E11" s="23" t="s">
        <v>11</v>
      </c>
      <c r="F11" s="37">
        <v>1798</v>
      </c>
      <c r="G11" s="37"/>
      <c r="H11" s="37"/>
      <c r="I11" s="37"/>
      <c r="J11" s="37"/>
      <c r="K11" s="37">
        <f t="shared" si="0"/>
        <v>8686</v>
      </c>
      <c r="L11" s="37"/>
      <c r="M11" s="37"/>
      <c r="N11" s="37"/>
      <c r="O11" s="37"/>
      <c r="P11" s="38">
        <v>4382</v>
      </c>
      <c r="Q11" s="38"/>
      <c r="R11" s="38"/>
      <c r="S11" s="38"/>
      <c r="T11" s="38">
        <v>4304</v>
      </c>
      <c r="U11" s="38"/>
      <c r="V11" s="38"/>
      <c r="W11" s="38"/>
      <c r="X11" s="54">
        <v>25.29</v>
      </c>
      <c r="Y11" s="55"/>
      <c r="Z11" s="55"/>
      <c r="AA11" s="56"/>
      <c r="AB11" s="52">
        <f t="shared" si="1"/>
        <v>343.45591142744166</v>
      </c>
      <c r="AC11" s="52"/>
      <c r="AD11" s="52"/>
      <c r="AE11" s="52"/>
      <c r="AF11" s="52"/>
      <c r="AG11" s="53" t="s">
        <v>54</v>
      </c>
      <c r="AH11" s="53"/>
      <c r="AI11" s="53"/>
      <c r="AJ11" s="53"/>
      <c r="AK11" s="53" t="s">
        <v>54</v>
      </c>
      <c r="AL11" s="53"/>
      <c r="AM11" s="53"/>
      <c r="AN11" s="53"/>
      <c r="AO11" s="38">
        <f t="shared" si="2"/>
        <v>529</v>
      </c>
      <c r="AP11" s="38"/>
      <c r="AQ11" s="38"/>
      <c r="AR11" s="38"/>
      <c r="AS11" s="38">
        <f t="shared" si="3"/>
        <v>6.4852274120387392</v>
      </c>
      <c r="AT11" s="38"/>
      <c r="AU11" s="38"/>
      <c r="AV11" s="38"/>
    </row>
    <row r="12" spans="1:48" s="22" customFormat="1" ht="19.5" customHeight="1" x14ac:dyDescent="0.15">
      <c r="A12" s="34"/>
      <c r="B12" s="34"/>
      <c r="C12" s="34"/>
      <c r="D12" s="34"/>
      <c r="E12" s="35" t="s">
        <v>12</v>
      </c>
      <c r="F12" s="63">
        <v>2369</v>
      </c>
      <c r="G12" s="63"/>
      <c r="H12" s="63"/>
      <c r="I12" s="63"/>
      <c r="J12" s="63"/>
      <c r="K12" s="63">
        <f t="shared" si="0"/>
        <v>10857</v>
      </c>
      <c r="L12" s="63"/>
      <c r="M12" s="63"/>
      <c r="N12" s="63"/>
      <c r="O12" s="63"/>
      <c r="P12" s="64">
        <v>5247</v>
      </c>
      <c r="Q12" s="64"/>
      <c r="R12" s="64"/>
      <c r="S12" s="64"/>
      <c r="T12" s="64">
        <v>5610</v>
      </c>
      <c r="U12" s="64"/>
      <c r="V12" s="64"/>
      <c r="W12" s="64"/>
      <c r="X12" s="67">
        <v>25.29</v>
      </c>
      <c r="Y12" s="68"/>
      <c r="Z12" s="68"/>
      <c r="AA12" s="69"/>
      <c r="AB12" s="65">
        <f t="shared" si="1"/>
        <v>429.30011862396208</v>
      </c>
      <c r="AC12" s="65"/>
      <c r="AD12" s="65"/>
      <c r="AE12" s="65"/>
      <c r="AF12" s="65"/>
      <c r="AG12" s="66" t="s">
        <v>54</v>
      </c>
      <c r="AH12" s="66"/>
      <c r="AI12" s="66"/>
      <c r="AJ12" s="66"/>
      <c r="AK12" s="66" t="s">
        <v>54</v>
      </c>
      <c r="AL12" s="66"/>
      <c r="AM12" s="66"/>
      <c r="AN12" s="66"/>
      <c r="AO12" s="64">
        <f>K12-K11</f>
        <v>2171</v>
      </c>
      <c r="AP12" s="64"/>
      <c r="AQ12" s="64"/>
      <c r="AR12" s="64"/>
      <c r="AS12" s="64">
        <f>AO12/K11*100</f>
        <v>24.994243610407551</v>
      </c>
      <c r="AT12" s="64"/>
      <c r="AU12" s="64"/>
      <c r="AV12" s="64"/>
    </row>
    <row r="13" spans="1:48" s="22" customFormat="1" ht="19.5" customHeight="1" x14ac:dyDescent="0.15">
      <c r="A13" s="24"/>
      <c r="B13" s="24"/>
      <c r="C13" s="24"/>
      <c r="D13" s="24"/>
      <c r="E13" s="23" t="s">
        <v>13</v>
      </c>
      <c r="F13" s="37">
        <v>2348</v>
      </c>
      <c r="G13" s="37"/>
      <c r="H13" s="37"/>
      <c r="I13" s="37"/>
      <c r="J13" s="37"/>
      <c r="K13" s="37">
        <f t="shared" si="0"/>
        <v>11118</v>
      </c>
      <c r="L13" s="37"/>
      <c r="M13" s="37"/>
      <c r="N13" s="37"/>
      <c r="O13" s="37"/>
      <c r="P13" s="38">
        <v>5375</v>
      </c>
      <c r="Q13" s="38"/>
      <c r="R13" s="38"/>
      <c r="S13" s="38"/>
      <c r="T13" s="38">
        <v>5743</v>
      </c>
      <c r="U13" s="38"/>
      <c r="V13" s="38"/>
      <c r="W13" s="38"/>
      <c r="X13" s="70">
        <v>25.29</v>
      </c>
      <c r="Y13" s="70"/>
      <c r="Z13" s="70"/>
      <c r="AA13" s="70"/>
      <c r="AB13" s="52">
        <f t="shared" si="1"/>
        <v>439.62040332147097</v>
      </c>
      <c r="AC13" s="52"/>
      <c r="AD13" s="52"/>
      <c r="AE13" s="52"/>
      <c r="AF13" s="52"/>
      <c r="AG13" s="53" t="s">
        <v>54</v>
      </c>
      <c r="AH13" s="53"/>
      <c r="AI13" s="53"/>
      <c r="AJ13" s="53"/>
      <c r="AK13" s="53" t="s">
        <v>54</v>
      </c>
      <c r="AL13" s="53"/>
      <c r="AM13" s="53"/>
      <c r="AN13" s="53"/>
      <c r="AO13" s="38">
        <f>K13-K12</f>
        <v>261</v>
      </c>
      <c r="AP13" s="38"/>
      <c r="AQ13" s="38"/>
      <c r="AR13" s="38"/>
      <c r="AS13" s="38">
        <f>AO13/K12*100</f>
        <v>2.4039789997236807</v>
      </c>
      <c r="AT13" s="38"/>
      <c r="AU13" s="38"/>
      <c r="AV13" s="38"/>
    </row>
    <row r="14" spans="1:48" s="22" customFormat="1" ht="19.5" customHeight="1" x14ac:dyDescent="0.15">
      <c r="A14" s="34"/>
      <c r="B14" s="34"/>
      <c r="C14" s="34"/>
      <c r="D14" s="34"/>
      <c r="E14" s="35" t="s">
        <v>14</v>
      </c>
      <c r="F14" s="63">
        <v>2457</v>
      </c>
      <c r="G14" s="63"/>
      <c r="H14" s="63"/>
      <c r="I14" s="63"/>
      <c r="J14" s="63"/>
      <c r="K14" s="63">
        <f t="shared" si="0"/>
        <v>11674</v>
      </c>
      <c r="L14" s="63"/>
      <c r="M14" s="63"/>
      <c r="N14" s="63"/>
      <c r="O14" s="63"/>
      <c r="P14" s="64">
        <v>5628</v>
      </c>
      <c r="Q14" s="64"/>
      <c r="R14" s="64"/>
      <c r="S14" s="64"/>
      <c r="T14" s="64">
        <v>6046</v>
      </c>
      <c r="U14" s="64"/>
      <c r="V14" s="64"/>
      <c r="W14" s="64"/>
      <c r="X14" s="67">
        <v>25.29</v>
      </c>
      <c r="Y14" s="68"/>
      <c r="Z14" s="68"/>
      <c r="AA14" s="69"/>
      <c r="AB14" s="65">
        <f t="shared" si="1"/>
        <v>461.60537761961251</v>
      </c>
      <c r="AC14" s="65"/>
      <c r="AD14" s="65"/>
      <c r="AE14" s="65"/>
      <c r="AF14" s="65"/>
      <c r="AG14" s="66" t="s">
        <v>54</v>
      </c>
      <c r="AH14" s="66"/>
      <c r="AI14" s="66"/>
      <c r="AJ14" s="66"/>
      <c r="AK14" s="66" t="s">
        <v>54</v>
      </c>
      <c r="AL14" s="66"/>
      <c r="AM14" s="66"/>
      <c r="AN14" s="66"/>
      <c r="AO14" s="64">
        <f>K14-K13</f>
        <v>556</v>
      </c>
      <c r="AP14" s="64"/>
      <c r="AQ14" s="64"/>
      <c r="AR14" s="64"/>
      <c r="AS14" s="64">
        <f>AO14/K13*100</f>
        <v>5.0008994423457453</v>
      </c>
      <c r="AT14" s="64"/>
      <c r="AU14" s="64"/>
      <c r="AV14" s="64"/>
    </row>
    <row r="15" spans="1:48" s="22" customFormat="1" ht="19.5" customHeight="1" x14ac:dyDescent="0.15">
      <c r="A15" s="24"/>
      <c r="B15" s="24"/>
      <c r="C15" s="24"/>
      <c r="D15" s="24"/>
      <c r="E15" s="23" t="s">
        <v>15</v>
      </c>
      <c r="F15" s="37">
        <v>2523</v>
      </c>
      <c r="G15" s="37"/>
      <c r="H15" s="37"/>
      <c r="I15" s="37"/>
      <c r="J15" s="37"/>
      <c r="K15" s="37">
        <f t="shared" si="0"/>
        <v>11825</v>
      </c>
      <c r="L15" s="37"/>
      <c r="M15" s="37"/>
      <c r="N15" s="37"/>
      <c r="O15" s="37"/>
      <c r="P15" s="38">
        <v>5760</v>
      </c>
      <c r="Q15" s="38"/>
      <c r="R15" s="38"/>
      <c r="S15" s="38"/>
      <c r="T15" s="38">
        <v>6065</v>
      </c>
      <c r="U15" s="38"/>
      <c r="V15" s="38"/>
      <c r="W15" s="38"/>
      <c r="X15" s="54">
        <v>25.29</v>
      </c>
      <c r="Y15" s="55"/>
      <c r="Z15" s="55"/>
      <c r="AA15" s="56"/>
      <c r="AB15" s="52">
        <f t="shared" si="1"/>
        <v>467.57611704230925</v>
      </c>
      <c r="AC15" s="52"/>
      <c r="AD15" s="52"/>
      <c r="AE15" s="52"/>
      <c r="AF15" s="52"/>
      <c r="AG15" s="53" t="s">
        <v>54</v>
      </c>
      <c r="AH15" s="53"/>
      <c r="AI15" s="53"/>
      <c r="AJ15" s="53"/>
      <c r="AK15" s="53" t="s">
        <v>54</v>
      </c>
      <c r="AL15" s="53"/>
      <c r="AM15" s="53"/>
      <c r="AN15" s="53"/>
      <c r="AO15" s="38">
        <f t="shared" si="2"/>
        <v>151</v>
      </c>
      <c r="AP15" s="38"/>
      <c r="AQ15" s="38"/>
      <c r="AR15" s="38"/>
      <c r="AS15" s="38">
        <f t="shared" si="3"/>
        <v>1.2934726743189995</v>
      </c>
      <c r="AT15" s="38"/>
      <c r="AU15" s="38"/>
      <c r="AV15" s="38"/>
    </row>
    <row r="16" spans="1:48" s="22" customFormat="1" ht="19.5" customHeight="1" x14ac:dyDescent="0.15">
      <c r="A16" s="34"/>
      <c r="B16" s="34"/>
      <c r="C16" s="34"/>
      <c r="D16" s="34"/>
      <c r="E16" s="35" t="s">
        <v>38</v>
      </c>
      <c r="F16" s="63">
        <v>4015</v>
      </c>
      <c r="G16" s="63"/>
      <c r="H16" s="63"/>
      <c r="I16" s="63"/>
      <c r="J16" s="63"/>
      <c r="K16" s="63">
        <f t="shared" si="0"/>
        <v>17533</v>
      </c>
      <c r="L16" s="63"/>
      <c r="M16" s="63"/>
      <c r="N16" s="63"/>
      <c r="O16" s="63"/>
      <c r="P16" s="64">
        <v>8940</v>
      </c>
      <c r="Q16" s="64"/>
      <c r="R16" s="64"/>
      <c r="S16" s="64"/>
      <c r="T16" s="64">
        <v>8593</v>
      </c>
      <c r="U16" s="64"/>
      <c r="V16" s="64"/>
      <c r="W16" s="64"/>
      <c r="X16" s="67">
        <v>25.29</v>
      </c>
      <c r="Y16" s="68"/>
      <c r="Z16" s="68"/>
      <c r="AA16" s="69"/>
      <c r="AB16" s="65">
        <f t="shared" si="1"/>
        <v>693.27797548438116</v>
      </c>
      <c r="AC16" s="65"/>
      <c r="AD16" s="65"/>
      <c r="AE16" s="65"/>
      <c r="AF16" s="65"/>
      <c r="AG16" s="66" t="s">
        <v>54</v>
      </c>
      <c r="AH16" s="66"/>
      <c r="AI16" s="66"/>
      <c r="AJ16" s="66"/>
      <c r="AK16" s="66" t="s">
        <v>54</v>
      </c>
      <c r="AL16" s="66"/>
      <c r="AM16" s="66"/>
      <c r="AN16" s="66"/>
      <c r="AO16" s="64">
        <f t="shared" si="2"/>
        <v>5708</v>
      </c>
      <c r="AP16" s="64"/>
      <c r="AQ16" s="64"/>
      <c r="AR16" s="64"/>
      <c r="AS16" s="64">
        <f t="shared" si="3"/>
        <v>48.270613107822406</v>
      </c>
      <c r="AT16" s="64"/>
      <c r="AU16" s="64"/>
      <c r="AV16" s="64"/>
    </row>
    <row r="17" spans="1:48" s="22" customFormat="1" ht="19.5" customHeight="1" x14ac:dyDescent="0.15">
      <c r="A17" s="24"/>
      <c r="B17" s="24"/>
      <c r="C17" s="24"/>
      <c r="D17" s="24"/>
      <c r="E17" s="23" t="s">
        <v>39</v>
      </c>
      <c r="F17" s="37">
        <v>8839</v>
      </c>
      <c r="G17" s="37"/>
      <c r="H17" s="37"/>
      <c r="I17" s="37"/>
      <c r="J17" s="37"/>
      <c r="K17" s="37">
        <f t="shared" si="0"/>
        <v>33701</v>
      </c>
      <c r="L17" s="37"/>
      <c r="M17" s="37"/>
      <c r="N17" s="37"/>
      <c r="O17" s="37"/>
      <c r="P17" s="38">
        <v>17244</v>
      </c>
      <c r="Q17" s="38"/>
      <c r="R17" s="38"/>
      <c r="S17" s="38"/>
      <c r="T17" s="38">
        <v>16457</v>
      </c>
      <c r="U17" s="38"/>
      <c r="V17" s="38"/>
      <c r="W17" s="38"/>
      <c r="X17" s="54">
        <v>25.29</v>
      </c>
      <c r="Y17" s="55"/>
      <c r="Z17" s="55"/>
      <c r="AA17" s="56"/>
      <c r="AB17" s="52">
        <f t="shared" si="1"/>
        <v>1332.5820482404113</v>
      </c>
      <c r="AC17" s="52"/>
      <c r="AD17" s="52"/>
      <c r="AE17" s="52"/>
      <c r="AF17" s="52"/>
      <c r="AG17" s="53" t="s">
        <v>54</v>
      </c>
      <c r="AH17" s="53"/>
      <c r="AI17" s="53"/>
      <c r="AJ17" s="53"/>
      <c r="AK17" s="53" t="s">
        <v>54</v>
      </c>
      <c r="AL17" s="53"/>
      <c r="AM17" s="53"/>
      <c r="AN17" s="53"/>
      <c r="AO17" s="38">
        <f t="shared" si="2"/>
        <v>16168</v>
      </c>
      <c r="AP17" s="38"/>
      <c r="AQ17" s="38"/>
      <c r="AR17" s="38"/>
      <c r="AS17" s="38">
        <f t="shared" si="3"/>
        <v>92.214680887469342</v>
      </c>
      <c r="AT17" s="38"/>
      <c r="AU17" s="38"/>
      <c r="AV17" s="38"/>
    </row>
    <row r="18" spans="1:48" s="22" customFormat="1" ht="19.5" customHeight="1" x14ac:dyDescent="0.15">
      <c r="A18" s="34"/>
      <c r="B18" s="34"/>
      <c r="C18" s="34"/>
      <c r="D18" s="34"/>
      <c r="E18" s="35" t="s">
        <v>40</v>
      </c>
      <c r="F18" s="72">
        <v>10506</v>
      </c>
      <c r="G18" s="72"/>
      <c r="H18" s="72"/>
      <c r="I18" s="72"/>
      <c r="J18" s="72"/>
      <c r="K18" s="72">
        <v>36691</v>
      </c>
      <c r="L18" s="72"/>
      <c r="M18" s="72"/>
      <c r="N18" s="72"/>
      <c r="O18" s="72"/>
      <c r="P18" s="66">
        <v>18788</v>
      </c>
      <c r="Q18" s="66"/>
      <c r="R18" s="66"/>
      <c r="S18" s="66"/>
      <c r="T18" s="66">
        <v>17903</v>
      </c>
      <c r="U18" s="66"/>
      <c r="V18" s="66"/>
      <c r="W18" s="66"/>
      <c r="X18" s="71">
        <v>25.29</v>
      </c>
      <c r="Y18" s="71"/>
      <c r="Z18" s="71"/>
      <c r="AA18" s="71"/>
      <c r="AB18" s="73">
        <f t="shared" si="1"/>
        <v>1450.8105970739423</v>
      </c>
      <c r="AC18" s="73"/>
      <c r="AD18" s="73"/>
      <c r="AE18" s="73"/>
      <c r="AF18" s="73"/>
      <c r="AG18" s="66" t="s">
        <v>54</v>
      </c>
      <c r="AH18" s="66"/>
      <c r="AI18" s="66"/>
      <c r="AJ18" s="66"/>
      <c r="AK18" s="66" t="s">
        <v>54</v>
      </c>
      <c r="AL18" s="66"/>
      <c r="AM18" s="66"/>
      <c r="AN18" s="66"/>
      <c r="AO18" s="66" t="s">
        <v>54</v>
      </c>
      <c r="AP18" s="66"/>
      <c r="AQ18" s="66"/>
      <c r="AR18" s="66"/>
      <c r="AS18" s="66" t="s">
        <v>54</v>
      </c>
      <c r="AT18" s="66"/>
      <c r="AU18" s="66"/>
      <c r="AV18" s="66"/>
    </row>
    <row r="19" spans="1:48" s="22" customFormat="1" ht="19.5" customHeight="1" x14ac:dyDescent="0.15">
      <c r="A19" s="24"/>
      <c r="B19" s="24"/>
      <c r="C19" s="24"/>
      <c r="D19" s="24"/>
      <c r="E19" s="23" t="s">
        <v>41</v>
      </c>
      <c r="F19" s="37">
        <v>14364</v>
      </c>
      <c r="G19" s="37"/>
      <c r="H19" s="37"/>
      <c r="I19" s="37"/>
      <c r="J19" s="37"/>
      <c r="K19" s="37">
        <f t="shared" ref="K19:K36" si="4">SUM(P19:W19)</f>
        <v>52732</v>
      </c>
      <c r="L19" s="37"/>
      <c r="M19" s="37"/>
      <c r="N19" s="37"/>
      <c r="O19" s="37"/>
      <c r="P19" s="38">
        <v>26542</v>
      </c>
      <c r="Q19" s="38"/>
      <c r="R19" s="38"/>
      <c r="S19" s="38"/>
      <c r="T19" s="38">
        <v>26190</v>
      </c>
      <c r="U19" s="38"/>
      <c r="V19" s="38"/>
      <c r="W19" s="38"/>
      <c r="X19" s="70">
        <v>25.29</v>
      </c>
      <c r="Y19" s="70"/>
      <c r="Z19" s="70"/>
      <c r="AA19" s="70"/>
      <c r="AB19" s="52">
        <f t="shared" si="1"/>
        <v>2085.0929221035985</v>
      </c>
      <c r="AC19" s="52"/>
      <c r="AD19" s="52"/>
      <c r="AE19" s="52"/>
      <c r="AF19" s="52"/>
      <c r="AG19" s="53" t="s">
        <v>54</v>
      </c>
      <c r="AH19" s="53"/>
      <c r="AI19" s="53"/>
      <c r="AJ19" s="53"/>
      <c r="AK19" s="53" t="s">
        <v>54</v>
      </c>
      <c r="AL19" s="53"/>
      <c r="AM19" s="53"/>
      <c r="AN19" s="53"/>
      <c r="AO19" s="38">
        <f>K19-K17</f>
        <v>19031</v>
      </c>
      <c r="AP19" s="38"/>
      <c r="AQ19" s="38"/>
      <c r="AR19" s="38"/>
      <c r="AS19" s="74">
        <f>AO19/K17*100</f>
        <v>56.470134417376336</v>
      </c>
      <c r="AT19" s="74"/>
      <c r="AU19" s="74"/>
      <c r="AV19" s="74"/>
    </row>
    <row r="20" spans="1:48" s="22" customFormat="1" ht="19.5" customHeight="1" x14ac:dyDescent="0.15">
      <c r="A20" s="34"/>
      <c r="B20" s="34"/>
      <c r="C20" s="34"/>
      <c r="D20" s="34"/>
      <c r="E20" s="35" t="s">
        <v>42</v>
      </c>
      <c r="F20" s="63">
        <v>17227</v>
      </c>
      <c r="G20" s="63"/>
      <c r="H20" s="63"/>
      <c r="I20" s="63"/>
      <c r="J20" s="63"/>
      <c r="K20" s="63">
        <f t="shared" si="4"/>
        <v>61425</v>
      </c>
      <c r="L20" s="63"/>
      <c r="M20" s="63"/>
      <c r="N20" s="63"/>
      <c r="O20" s="63"/>
      <c r="P20" s="64">
        <v>30611</v>
      </c>
      <c r="Q20" s="64"/>
      <c r="R20" s="64"/>
      <c r="S20" s="64"/>
      <c r="T20" s="64">
        <v>30814</v>
      </c>
      <c r="U20" s="64"/>
      <c r="V20" s="64"/>
      <c r="W20" s="64"/>
      <c r="X20" s="71">
        <v>25.29</v>
      </c>
      <c r="Y20" s="71"/>
      <c r="Z20" s="71"/>
      <c r="AA20" s="71"/>
      <c r="AB20" s="65">
        <f t="shared" si="1"/>
        <v>2428.8256227758006</v>
      </c>
      <c r="AC20" s="65"/>
      <c r="AD20" s="65"/>
      <c r="AE20" s="65"/>
      <c r="AF20" s="65"/>
      <c r="AG20" s="66" t="s">
        <v>54</v>
      </c>
      <c r="AH20" s="66"/>
      <c r="AI20" s="66"/>
      <c r="AJ20" s="66"/>
      <c r="AK20" s="66" t="s">
        <v>54</v>
      </c>
      <c r="AL20" s="66"/>
      <c r="AM20" s="66"/>
      <c r="AN20" s="66"/>
      <c r="AO20" s="64">
        <f>K20-K19</f>
        <v>8693</v>
      </c>
      <c r="AP20" s="64"/>
      <c r="AQ20" s="64"/>
      <c r="AR20" s="64"/>
      <c r="AS20" s="75">
        <f>AO20/K19*100</f>
        <v>16.485246150345141</v>
      </c>
      <c r="AT20" s="75"/>
      <c r="AU20" s="75"/>
      <c r="AV20" s="75"/>
    </row>
    <row r="21" spans="1:48" s="22" customFormat="1" ht="19.5" customHeight="1" x14ac:dyDescent="0.15">
      <c r="A21" s="24"/>
      <c r="B21" s="24"/>
      <c r="C21" s="24"/>
      <c r="D21" s="24"/>
      <c r="E21" s="23" t="s">
        <v>43</v>
      </c>
      <c r="F21" s="37">
        <v>18359</v>
      </c>
      <c r="G21" s="37"/>
      <c r="H21" s="37"/>
      <c r="I21" s="37"/>
      <c r="J21" s="37"/>
      <c r="K21" s="37">
        <f t="shared" si="4"/>
        <v>64205</v>
      </c>
      <c r="L21" s="37"/>
      <c r="M21" s="37"/>
      <c r="N21" s="37"/>
      <c r="O21" s="37"/>
      <c r="P21" s="38">
        <v>31838</v>
      </c>
      <c r="Q21" s="38"/>
      <c r="R21" s="38"/>
      <c r="S21" s="38"/>
      <c r="T21" s="38">
        <v>32367</v>
      </c>
      <c r="U21" s="38"/>
      <c r="V21" s="38"/>
      <c r="W21" s="38"/>
      <c r="X21" s="70">
        <v>25.29</v>
      </c>
      <c r="Y21" s="70"/>
      <c r="Z21" s="70"/>
      <c r="AA21" s="70"/>
      <c r="AB21" s="52">
        <f t="shared" si="1"/>
        <v>2538.7504942665087</v>
      </c>
      <c r="AC21" s="52"/>
      <c r="AD21" s="52"/>
      <c r="AE21" s="52"/>
      <c r="AF21" s="52"/>
      <c r="AG21" s="38">
        <v>76</v>
      </c>
      <c r="AH21" s="38"/>
      <c r="AI21" s="38"/>
      <c r="AJ21" s="38"/>
      <c r="AK21" s="74">
        <v>0.12</v>
      </c>
      <c r="AL21" s="74"/>
      <c r="AM21" s="74"/>
      <c r="AN21" s="74"/>
      <c r="AO21" s="38">
        <f>K21-K20</f>
        <v>2780</v>
      </c>
      <c r="AP21" s="38"/>
      <c r="AQ21" s="38"/>
      <c r="AR21" s="38"/>
      <c r="AS21" s="74">
        <f>AO21/K20*100</f>
        <v>4.5258445258445263</v>
      </c>
      <c r="AT21" s="74"/>
      <c r="AU21" s="74"/>
      <c r="AV21" s="74"/>
    </row>
    <row r="22" spans="1:48" s="22" customFormat="1" ht="19.5" customHeight="1" x14ac:dyDescent="0.15">
      <c r="A22" s="34" t="s">
        <v>44</v>
      </c>
      <c r="B22" s="34"/>
      <c r="C22" s="34"/>
      <c r="D22" s="34"/>
      <c r="E22" s="35" t="s">
        <v>45</v>
      </c>
      <c r="F22" s="63">
        <v>19504</v>
      </c>
      <c r="G22" s="63"/>
      <c r="H22" s="63"/>
      <c r="I22" s="63"/>
      <c r="J22" s="63"/>
      <c r="K22" s="63">
        <f t="shared" si="4"/>
        <v>65308</v>
      </c>
      <c r="L22" s="63"/>
      <c r="M22" s="63"/>
      <c r="N22" s="63"/>
      <c r="O22" s="63"/>
      <c r="P22" s="64">
        <v>32250</v>
      </c>
      <c r="Q22" s="64"/>
      <c r="R22" s="64"/>
      <c r="S22" s="64"/>
      <c r="T22" s="64">
        <v>33058</v>
      </c>
      <c r="U22" s="64"/>
      <c r="V22" s="64"/>
      <c r="W22" s="64"/>
      <c r="X22" s="71">
        <v>25.56</v>
      </c>
      <c r="Y22" s="71"/>
      <c r="Z22" s="71"/>
      <c r="AA22" s="71"/>
      <c r="AB22" s="65">
        <f t="shared" si="1"/>
        <v>2555.0860719874804</v>
      </c>
      <c r="AC22" s="65"/>
      <c r="AD22" s="65"/>
      <c r="AE22" s="65"/>
      <c r="AF22" s="65"/>
      <c r="AG22" s="64">
        <f>K22-65432</f>
        <v>-124</v>
      </c>
      <c r="AH22" s="64"/>
      <c r="AI22" s="64"/>
      <c r="AJ22" s="64"/>
      <c r="AK22" s="75">
        <f>AG22/65432*100</f>
        <v>-0.18950972001467173</v>
      </c>
      <c r="AL22" s="75"/>
      <c r="AM22" s="75"/>
      <c r="AN22" s="75"/>
      <c r="AO22" s="64">
        <f>K22-K21</f>
        <v>1103</v>
      </c>
      <c r="AP22" s="64"/>
      <c r="AQ22" s="64"/>
      <c r="AR22" s="64"/>
      <c r="AS22" s="75">
        <f>AO22/K21*100</f>
        <v>1.7179347402850245</v>
      </c>
      <c r="AT22" s="75"/>
      <c r="AU22" s="75"/>
      <c r="AV22" s="75"/>
    </row>
    <row r="23" spans="1:48" s="22" customFormat="1" ht="19.5" customHeight="1" x14ac:dyDescent="0.15">
      <c r="A23" s="34"/>
      <c r="B23" s="34"/>
      <c r="C23" s="34"/>
      <c r="D23" s="34"/>
      <c r="E23" s="35" t="s">
        <v>16</v>
      </c>
      <c r="F23" s="63">
        <v>22896</v>
      </c>
      <c r="G23" s="63"/>
      <c r="H23" s="63"/>
      <c r="I23" s="63"/>
      <c r="J23" s="63"/>
      <c r="K23" s="63">
        <f t="shared" si="4"/>
        <v>72404</v>
      </c>
      <c r="L23" s="63"/>
      <c r="M23" s="63"/>
      <c r="N23" s="63"/>
      <c r="O23" s="63"/>
      <c r="P23" s="64">
        <v>35436</v>
      </c>
      <c r="Q23" s="64"/>
      <c r="R23" s="64"/>
      <c r="S23" s="64"/>
      <c r="T23" s="64">
        <v>36968</v>
      </c>
      <c r="U23" s="64"/>
      <c r="V23" s="64"/>
      <c r="W23" s="64"/>
      <c r="X23" s="71">
        <v>25.55</v>
      </c>
      <c r="Y23" s="71"/>
      <c r="Z23" s="71"/>
      <c r="AA23" s="71"/>
      <c r="AB23" s="65">
        <f>K23/X23</f>
        <v>2833.8160469667318</v>
      </c>
      <c r="AC23" s="65"/>
      <c r="AD23" s="65"/>
      <c r="AE23" s="65"/>
      <c r="AF23" s="65"/>
      <c r="AG23" s="64">
        <f>K23-69609</f>
        <v>2795</v>
      </c>
      <c r="AH23" s="64"/>
      <c r="AI23" s="64"/>
      <c r="AJ23" s="64"/>
      <c r="AK23" s="75">
        <f>AG23/69609*100</f>
        <v>4.0152853797641104</v>
      </c>
      <c r="AL23" s="75"/>
      <c r="AM23" s="75"/>
      <c r="AN23" s="75"/>
      <c r="AO23" s="64">
        <f>K23-K22</f>
        <v>7096</v>
      </c>
      <c r="AP23" s="64"/>
      <c r="AQ23" s="64"/>
      <c r="AR23" s="64"/>
      <c r="AS23" s="75">
        <f>AO23/K22*100</f>
        <v>10.865437618668464</v>
      </c>
      <c r="AT23" s="75"/>
      <c r="AU23" s="75"/>
      <c r="AV23" s="75"/>
    </row>
    <row r="24" spans="1:48" s="22" customFormat="1" ht="19.5" customHeight="1" x14ac:dyDescent="0.15">
      <c r="A24" s="24"/>
      <c r="B24" s="24"/>
      <c r="C24" s="24"/>
      <c r="D24" s="24"/>
      <c r="E24" s="23" t="s">
        <v>17</v>
      </c>
      <c r="F24" s="37">
        <v>23591</v>
      </c>
      <c r="G24" s="37"/>
      <c r="H24" s="37"/>
      <c r="I24" s="37"/>
      <c r="J24" s="37"/>
      <c r="K24" s="37">
        <f t="shared" si="4"/>
        <v>73843</v>
      </c>
      <c r="L24" s="37"/>
      <c r="M24" s="37"/>
      <c r="N24" s="37"/>
      <c r="O24" s="37"/>
      <c r="P24" s="38">
        <v>36128</v>
      </c>
      <c r="Q24" s="38"/>
      <c r="R24" s="38"/>
      <c r="S24" s="38"/>
      <c r="T24" s="38">
        <v>37715</v>
      </c>
      <c r="U24" s="38"/>
      <c r="V24" s="38"/>
      <c r="W24" s="38"/>
      <c r="X24" s="70">
        <v>25.55</v>
      </c>
      <c r="Y24" s="70"/>
      <c r="Z24" s="70"/>
      <c r="AA24" s="70"/>
      <c r="AB24" s="52">
        <f t="shared" si="1"/>
        <v>2890.1369863013697</v>
      </c>
      <c r="AC24" s="52"/>
      <c r="AD24" s="52"/>
      <c r="AE24" s="52"/>
      <c r="AF24" s="52"/>
      <c r="AG24" s="38">
        <f>K24-K23</f>
        <v>1439</v>
      </c>
      <c r="AH24" s="38"/>
      <c r="AI24" s="38"/>
      <c r="AJ24" s="38"/>
      <c r="AK24" s="74">
        <f>AG24/K23*100</f>
        <v>1.9874592563946742</v>
      </c>
      <c r="AL24" s="74"/>
      <c r="AM24" s="74"/>
      <c r="AN24" s="74"/>
      <c r="AO24" s="53" t="s">
        <v>54</v>
      </c>
      <c r="AP24" s="53"/>
      <c r="AQ24" s="53"/>
      <c r="AR24" s="53"/>
      <c r="AS24" s="53" t="s">
        <v>54</v>
      </c>
      <c r="AT24" s="53"/>
      <c r="AU24" s="53"/>
      <c r="AV24" s="53"/>
    </row>
    <row r="25" spans="1:48" s="22" customFormat="1" ht="19.5" customHeight="1" x14ac:dyDescent="0.15">
      <c r="A25" s="24"/>
      <c r="B25" s="24"/>
      <c r="C25" s="24"/>
      <c r="D25" s="24"/>
      <c r="E25" s="23" t="s">
        <v>18</v>
      </c>
      <c r="F25" s="37">
        <v>24249</v>
      </c>
      <c r="G25" s="37"/>
      <c r="H25" s="37"/>
      <c r="I25" s="37"/>
      <c r="J25" s="37"/>
      <c r="K25" s="37">
        <f t="shared" si="4"/>
        <v>74882</v>
      </c>
      <c r="L25" s="37"/>
      <c r="M25" s="37"/>
      <c r="N25" s="37"/>
      <c r="O25" s="37"/>
      <c r="P25" s="38">
        <v>36603</v>
      </c>
      <c r="Q25" s="38"/>
      <c r="R25" s="38"/>
      <c r="S25" s="38"/>
      <c r="T25" s="38">
        <v>38279</v>
      </c>
      <c r="U25" s="38"/>
      <c r="V25" s="38"/>
      <c r="W25" s="38"/>
      <c r="X25" s="70">
        <v>25.55</v>
      </c>
      <c r="Y25" s="70"/>
      <c r="Z25" s="70"/>
      <c r="AA25" s="70"/>
      <c r="AB25" s="52">
        <f t="shared" si="1"/>
        <v>2930.8023483365946</v>
      </c>
      <c r="AC25" s="52"/>
      <c r="AD25" s="52"/>
      <c r="AE25" s="52"/>
      <c r="AF25" s="52"/>
      <c r="AG25" s="38">
        <f t="shared" ref="AG25:AG42" si="5">K25-K24</f>
        <v>1039</v>
      </c>
      <c r="AH25" s="38"/>
      <c r="AI25" s="38"/>
      <c r="AJ25" s="38"/>
      <c r="AK25" s="74">
        <f t="shared" ref="AK25:AK42" si="6">AG25/K24*100</f>
        <v>1.4070392589683518</v>
      </c>
      <c r="AL25" s="74"/>
      <c r="AM25" s="74"/>
      <c r="AN25" s="74"/>
      <c r="AO25" s="53" t="s">
        <v>54</v>
      </c>
      <c r="AP25" s="53"/>
      <c r="AQ25" s="53"/>
      <c r="AR25" s="53"/>
      <c r="AS25" s="53" t="s">
        <v>54</v>
      </c>
      <c r="AT25" s="53"/>
      <c r="AU25" s="53"/>
      <c r="AV25" s="53"/>
    </row>
    <row r="26" spans="1:48" s="22" customFormat="1" ht="19.5" customHeight="1" x14ac:dyDescent="0.15">
      <c r="A26" s="24"/>
      <c r="B26" s="24"/>
      <c r="C26" s="24"/>
      <c r="D26" s="24"/>
      <c r="E26" s="23" t="s">
        <v>10</v>
      </c>
      <c r="F26" s="37">
        <v>24499</v>
      </c>
      <c r="G26" s="37"/>
      <c r="H26" s="37"/>
      <c r="I26" s="37"/>
      <c r="J26" s="37"/>
      <c r="K26" s="37">
        <f t="shared" si="4"/>
        <v>75168</v>
      </c>
      <c r="L26" s="37"/>
      <c r="M26" s="37"/>
      <c r="N26" s="37"/>
      <c r="O26" s="37"/>
      <c r="P26" s="38">
        <v>36695</v>
      </c>
      <c r="Q26" s="38"/>
      <c r="R26" s="38"/>
      <c r="S26" s="38"/>
      <c r="T26" s="38">
        <v>38473</v>
      </c>
      <c r="U26" s="38"/>
      <c r="V26" s="38"/>
      <c r="W26" s="38"/>
      <c r="X26" s="70">
        <v>25.55</v>
      </c>
      <c r="Y26" s="70"/>
      <c r="Z26" s="70"/>
      <c r="AA26" s="70"/>
      <c r="AB26" s="52">
        <f t="shared" si="1"/>
        <v>2941.9960861056752</v>
      </c>
      <c r="AC26" s="52"/>
      <c r="AD26" s="52"/>
      <c r="AE26" s="52"/>
      <c r="AF26" s="52"/>
      <c r="AG26" s="38">
        <f t="shared" si="5"/>
        <v>286</v>
      </c>
      <c r="AH26" s="38"/>
      <c r="AI26" s="38"/>
      <c r="AJ26" s="38"/>
      <c r="AK26" s="74">
        <f t="shared" si="6"/>
        <v>0.38193424320931596</v>
      </c>
      <c r="AL26" s="74"/>
      <c r="AM26" s="74"/>
      <c r="AN26" s="74"/>
      <c r="AO26" s="53" t="s">
        <v>54</v>
      </c>
      <c r="AP26" s="53"/>
      <c r="AQ26" s="53"/>
      <c r="AR26" s="53"/>
      <c r="AS26" s="53" t="s">
        <v>54</v>
      </c>
      <c r="AT26" s="53"/>
      <c r="AU26" s="53"/>
      <c r="AV26" s="53"/>
    </row>
    <row r="27" spans="1:48" s="22" customFormat="1" ht="19.5" customHeight="1" x14ac:dyDescent="0.15">
      <c r="A27" s="24"/>
      <c r="B27" s="24"/>
      <c r="C27" s="24"/>
      <c r="D27" s="24"/>
      <c r="E27" s="23" t="s">
        <v>19</v>
      </c>
      <c r="F27" s="37">
        <v>24950</v>
      </c>
      <c r="G27" s="37"/>
      <c r="H27" s="37"/>
      <c r="I27" s="37"/>
      <c r="J27" s="37"/>
      <c r="K27" s="37">
        <f t="shared" si="4"/>
        <v>75651</v>
      </c>
      <c r="L27" s="37"/>
      <c r="M27" s="37"/>
      <c r="N27" s="37"/>
      <c r="O27" s="37"/>
      <c r="P27" s="38">
        <v>36882</v>
      </c>
      <c r="Q27" s="38"/>
      <c r="R27" s="38"/>
      <c r="S27" s="38"/>
      <c r="T27" s="38">
        <v>38769</v>
      </c>
      <c r="U27" s="38"/>
      <c r="V27" s="38"/>
      <c r="W27" s="38"/>
      <c r="X27" s="70">
        <v>25.55</v>
      </c>
      <c r="Y27" s="70"/>
      <c r="Z27" s="70"/>
      <c r="AA27" s="70"/>
      <c r="AB27" s="52">
        <f t="shared" si="1"/>
        <v>2960.9001956947163</v>
      </c>
      <c r="AC27" s="52"/>
      <c r="AD27" s="52"/>
      <c r="AE27" s="52"/>
      <c r="AF27" s="52"/>
      <c r="AG27" s="38">
        <f t="shared" si="5"/>
        <v>483</v>
      </c>
      <c r="AH27" s="38"/>
      <c r="AI27" s="38"/>
      <c r="AJ27" s="38"/>
      <c r="AK27" s="74">
        <f t="shared" si="6"/>
        <v>0.64256066411238821</v>
      </c>
      <c r="AL27" s="74"/>
      <c r="AM27" s="74"/>
      <c r="AN27" s="74"/>
      <c r="AO27" s="53" t="s">
        <v>54</v>
      </c>
      <c r="AP27" s="53"/>
      <c r="AQ27" s="53"/>
      <c r="AR27" s="53"/>
      <c r="AS27" s="53" t="s">
        <v>54</v>
      </c>
      <c r="AT27" s="53"/>
      <c r="AU27" s="53"/>
      <c r="AV27" s="53"/>
    </row>
    <row r="28" spans="1:48" s="22" customFormat="1" ht="19.5" customHeight="1" x14ac:dyDescent="0.15">
      <c r="A28" s="34"/>
      <c r="B28" s="34"/>
      <c r="C28" s="34"/>
      <c r="D28" s="34"/>
      <c r="E28" s="35" t="s">
        <v>20</v>
      </c>
      <c r="F28" s="63">
        <v>25695</v>
      </c>
      <c r="G28" s="63"/>
      <c r="H28" s="63"/>
      <c r="I28" s="63"/>
      <c r="J28" s="63"/>
      <c r="K28" s="63">
        <f t="shared" si="4"/>
        <v>76919</v>
      </c>
      <c r="L28" s="63"/>
      <c r="M28" s="63"/>
      <c r="N28" s="63"/>
      <c r="O28" s="63"/>
      <c r="P28" s="64">
        <v>37453</v>
      </c>
      <c r="Q28" s="64"/>
      <c r="R28" s="64"/>
      <c r="S28" s="64"/>
      <c r="T28" s="64">
        <v>39466</v>
      </c>
      <c r="U28" s="64"/>
      <c r="V28" s="64"/>
      <c r="W28" s="64"/>
      <c r="X28" s="71">
        <v>25.55</v>
      </c>
      <c r="Y28" s="71"/>
      <c r="Z28" s="71"/>
      <c r="AA28" s="71"/>
      <c r="AB28" s="65">
        <f t="shared" si="1"/>
        <v>3010.5283757338552</v>
      </c>
      <c r="AC28" s="65"/>
      <c r="AD28" s="65"/>
      <c r="AE28" s="65"/>
      <c r="AF28" s="65"/>
      <c r="AG28" s="64">
        <f>K28-75651</f>
        <v>1268</v>
      </c>
      <c r="AH28" s="64"/>
      <c r="AI28" s="64"/>
      <c r="AJ28" s="64"/>
      <c r="AK28" s="75">
        <f>AG28/75651*100</f>
        <v>1.6761179627499967</v>
      </c>
      <c r="AL28" s="75"/>
      <c r="AM28" s="75"/>
      <c r="AN28" s="75"/>
      <c r="AO28" s="64">
        <f>K28-K23</f>
        <v>4515</v>
      </c>
      <c r="AP28" s="64"/>
      <c r="AQ28" s="64"/>
      <c r="AR28" s="64"/>
      <c r="AS28" s="75">
        <f>AO28/K23*100</f>
        <v>6.2358433235732837</v>
      </c>
      <c r="AT28" s="75"/>
      <c r="AU28" s="75"/>
      <c r="AV28" s="75"/>
    </row>
    <row r="29" spans="1:48" s="22" customFormat="1" ht="19.5" customHeight="1" x14ac:dyDescent="0.15">
      <c r="A29" s="24"/>
      <c r="B29" s="24"/>
      <c r="C29" s="24"/>
      <c r="D29" s="24"/>
      <c r="E29" s="23" t="s">
        <v>21</v>
      </c>
      <c r="F29" s="37">
        <v>25971</v>
      </c>
      <c r="G29" s="37"/>
      <c r="H29" s="37"/>
      <c r="I29" s="37"/>
      <c r="J29" s="37"/>
      <c r="K29" s="37">
        <f t="shared" si="4"/>
        <v>77142</v>
      </c>
      <c r="L29" s="37"/>
      <c r="M29" s="37"/>
      <c r="N29" s="37"/>
      <c r="O29" s="37"/>
      <c r="P29" s="38">
        <v>37493</v>
      </c>
      <c r="Q29" s="38"/>
      <c r="R29" s="38"/>
      <c r="S29" s="38"/>
      <c r="T29" s="38">
        <v>39649</v>
      </c>
      <c r="U29" s="38"/>
      <c r="V29" s="38"/>
      <c r="W29" s="38"/>
      <c r="X29" s="70">
        <v>25.55</v>
      </c>
      <c r="Y29" s="70"/>
      <c r="Z29" s="70"/>
      <c r="AA29" s="70"/>
      <c r="AB29" s="52">
        <f t="shared" si="1"/>
        <v>3019.2563600782778</v>
      </c>
      <c r="AC29" s="52"/>
      <c r="AD29" s="52"/>
      <c r="AE29" s="52"/>
      <c r="AF29" s="52"/>
      <c r="AG29" s="38">
        <f t="shared" si="5"/>
        <v>223</v>
      </c>
      <c r="AH29" s="38"/>
      <c r="AI29" s="38"/>
      <c r="AJ29" s="38"/>
      <c r="AK29" s="74">
        <f t="shared" si="6"/>
        <v>0.28991536551437225</v>
      </c>
      <c r="AL29" s="74"/>
      <c r="AM29" s="74"/>
      <c r="AN29" s="74"/>
      <c r="AO29" s="53" t="s">
        <v>54</v>
      </c>
      <c r="AP29" s="53"/>
      <c r="AQ29" s="53"/>
      <c r="AR29" s="53"/>
      <c r="AS29" s="53" t="s">
        <v>54</v>
      </c>
      <c r="AT29" s="53"/>
      <c r="AU29" s="53"/>
      <c r="AV29" s="53"/>
    </row>
    <row r="30" spans="1:48" s="22" customFormat="1" ht="19.5" customHeight="1" x14ac:dyDescent="0.15">
      <c r="A30" s="24"/>
      <c r="B30" s="24"/>
      <c r="C30" s="24"/>
      <c r="D30" s="24"/>
      <c r="E30" s="23" t="s">
        <v>6</v>
      </c>
      <c r="F30" s="37">
        <v>26246</v>
      </c>
      <c r="G30" s="37"/>
      <c r="H30" s="37"/>
      <c r="I30" s="37"/>
      <c r="J30" s="37"/>
      <c r="K30" s="37">
        <f t="shared" si="4"/>
        <v>77250</v>
      </c>
      <c r="L30" s="37"/>
      <c r="M30" s="37"/>
      <c r="N30" s="37"/>
      <c r="O30" s="37"/>
      <c r="P30" s="38">
        <v>37453</v>
      </c>
      <c r="Q30" s="38"/>
      <c r="R30" s="38"/>
      <c r="S30" s="38"/>
      <c r="T30" s="38">
        <v>39797</v>
      </c>
      <c r="U30" s="38"/>
      <c r="V30" s="38"/>
      <c r="W30" s="38"/>
      <c r="X30" s="70">
        <v>25.55</v>
      </c>
      <c r="Y30" s="70"/>
      <c r="Z30" s="70"/>
      <c r="AA30" s="70"/>
      <c r="AB30" s="52">
        <f t="shared" si="1"/>
        <v>3023.4833659491192</v>
      </c>
      <c r="AC30" s="52"/>
      <c r="AD30" s="52"/>
      <c r="AE30" s="52"/>
      <c r="AF30" s="52"/>
      <c r="AG30" s="38">
        <f t="shared" si="5"/>
        <v>108</v>
      </c>
      <c r="AH30" s="38"/>
      <c r="AI30" s="38"/>
      <c r="AJ30" s="38"/>
      <c r="AK30" s="74">
        <f t="shared" si="6"/>
        <v>0.14000155557283969</v>
      </c>
      <c r="AL30" s="74"/>
      <c r="AM30" s="74"/>
      <c r="AN30" s="74"/>
      <c r="AO30" s="53" t="s">
        <v>54</v>
      </c>
      <c r="AP30" s="53"/>
      <c r="AQ30" s="53"/>
      <c r="AR30" s="53"/>
      <c r="AS30" s="53" t="s">
        <v>54</v>
      </c>
      <c r="AT30" s="53"/>
      <c r="AU30" s="53"/>
      <c r="AV30" s="53"/>
    </row>
    <row r="31" spans="1:48" s="22" customFormat="1" ht="19.5" customHeight="1" x14ac:dyDescent="0.15">
      <c r="A31" s="24"/>
      <c r="B31" s="24"/>
      <c r="C31" s="24"/>
      <c r="D31" s="24"/>
      <c r="E31" s="23" t="s">
        <v>11</v>
      </c>
      <c r="F31" s="37">
        <v>26430</v>
      </c>
      <c r="G31" s="37"/>
      <c r="H31" s="37"/>
      <c r="I31" s="37"/>
      <c r="J31" s="37"/>
      <c r="K31" s="37">
        <f t="shared" si="4"/>
        <v>77161</v>
      </c>
      <c r="L31" s="37"/>
      <c r="M31" s="37"/>
      <c r="N31" s="37"/>
      <c r="O31" s="37"/>
      <c r="P31" s="38">
        <v>37314</v>
      </c>
      <c r="Q31" s="38"/>
      <c r="R31" s="38"/>
      <c r="S31" s="38"/>
      <c r="T31" s="38">
        <v>39847</v>
      </c>
      <c r="U31" s="38"/>
      <c r="V31" s="38"/>
      <c r="W31" s="38"/>
      <c r="X31" s="70">
        <v>25.55</v>
      </c>
      <c r="Y31" s="70"/>
      <c r="Z31" s="70"/>
      <c r="AA31" s="70"/>
      <c r="AB31" s="52">
        <f t="shared" si="1"/>
        <v>3020</v>
      </c>
      <c r="AC31" s="52"/>
      <c r="AD31" s="52"/>
      <c r="AE31" s="52"/>
      <c r="AF31" s="52"/>
      <c r="AG31" s="38">
        <f t="shared" si="5"/>
        <v>-89</v>
      </c>
      <c r="AH31" s="38"/>
      <c r="AI31" s="38"/>
      <c r="AJ31" s="38"/>
      <c r="AK31" s="74">
        <f t="shared" si="6"/>
        <v>-0.11521035598705501</v>
      </c>
      <c r="AL31" s="74"/>
      <c r="AM31" s="74"/>
      <c r="AN31" s="74"/>
      <c r="AO31" s="53" t="s">
        <v>54</v>
      </c>
      <c r="AP31" s="53"/>
      <c r="AQ31" s="53"/>
      <c r="AR31" s="53"/>
      <c r="AS31" s="53" t="s">
        <v>54</v>
      </c>
      <c r="AT31" s="53"/>
      <c r="AU31" s="53"/>
      <c r="AV31" s="53"/>
    </row>
    <row r="32" spans="1:48" s="22" customFormat="1" ht="19.5" customHeight="1" x14ac:dyDescent="0.15">
      <c r="A32" s="24"/>
      <c r="B32" s="24"/>
      <c r="C32" s="24"/>
      <c r="D32" s="24"/>
      <c r="E32" s="23" t="s">
        <v>22</v>
      </c>
      <c r="F32" s="37">
        <v>26749</v>
      </c>
      <c r="G32" s="37"/>
      <c r="H32" s="37"/>
      <c r="I32" s="37"/>
      <c r="J32" s="37"/>
      <c r="K32" s="37">
        <f t="shared" si="4"/>
        <v>77265</v>
      </c>
      <c r="L32" s="37"/>
      <c r="M32" s="37"/>
      <c r="N32" s="37"/>
      <c r="O32" s="37"/>
      <c r="P32" s="38">
        <v>37333</v>
      </c>
      <c r="Q32" s="38"/>
      <c r="R32" s="38"/>
      <c r="S32" s="38"/>
      <c r="T32" s="38">
        <v>39932</v>
      </c>
      <c r="U32" s="38"/>
      <c r="V32" s="38"/>
      <c r="W32" s="38"/>
      <c r="X32" s="70">
        <v>25.55</v>
      </c>
      <c r="Y32" s="70"/>
      <c r="Z32" s="70"/>
      <c r="AA32" s="70"/>
      <c r="AB32" s="52">
        <f t="shared" si="1"/>
        <v>3024.0704500978472</v>
      </c>
      <c r="AC32" s="52"/>
      <c r="AD32" s="52"/>
      <c r="AE32" s="52"/>
      <c r="AF32" s="52"/>
      <c r="AG32" s="38">
        <f t="shared" si="5"/>
        <v>104</v>
      </c>
      <c r="AH32" s="38"/>
      <c r="AI32" s="38"/>
      <c r="AJ32" s="38"/>
      <c r="AK32" s="74">
        <f t="shared" si="6"/>
        <v>0.1347831158227602</v>
      </c>
      <c r="AL32" s="74"/>
      <c r="AM32" s="74"/>
      <c r="AN32" s="74"/>
      <c r="AO32" s="53" t="s">
        <v>54</v>
      </c>
      <c r="AP32" s="53"/>
      <c r="AQ32" s="53"/>
      <c r="AR32" s="53"/>
      <c r="AS32" s="53" t="s">
        <v>54</v>
      </c>
      <c r="AT32" s="53"/>
      <c r="AU32" s="53"/>
      <c r="AV32" s="53"/>
    </row>
    <row r="33" spans="1:48" s="22" customFormat="1" ht="19.5" customHeight="1" x14ac:dyDescent="0.15">
      <c r="A33" s="34"/>
      <c r="B33" s="34"/>
      <c r="C33" s="34"/>
      <c r="D33" s="34"/>
      <c r="E33" s="35" t="s">
        <v>23</v>
      </c>
      <c r="F33" s="63">
        <v>27269</v>
      </c>
      <c r="G33" s="63"/>
      <c r="H33" s="63"/>
      <c r="I33" s="63"/>
      <c r="J33" s="63"/>
      <c r="K33" s="63">
        <f t="shared" si="4"/>
        <v>77644</v>
      </c>
      <c r="L33" s="63"/>
      <c r="M33" s="63"/>
      <c r="N33" s="63"/>
      <c r="O33" s="63"/>
      <c r="P33" s="64">
        <v>37579</v>
      </c>
      <c r="Q33" s="64"/>
      <c r="R33" s="64"/>
      <c r="S33" s="64"/>
      <c r="T33" s="64">
        <v>40065</v>
      </c>
      <c r="U33" s="64"/>
      <c r="V33" s="64"/>
      <c r="W33" s="64"/>
      <c r="X33" s="71">
        <v>25.55</v>
      </c>
      <c r="Y33" s="71"/>
      <c r="Z33" s="71"/>
      <c r="AA33" s="71"/>
      <c r="AB33" s="65">
        <f t="shared" si="1"/>
        <v>3038.9041095890411</v>
      </c>
      <c r="AC33" s="65"/>
      <c r="AD33" s="65"/>
      <c r="AE33" s="65"/>
      <c r="AF33" s="65"/>
      <c r="AG33" s="64">
        <f>K33-K32</f>
        <v>379</v>
      </c>
      <c r="AH33" s="64"/>
      <c r="AI33" s="64"/>
      <c r="AJ33" s="64"/>
      <c r="AK33" s="75">
        <f>AG33/K32*100</f>
        <v>0.49051964019931404</v>
      </c>
      <c r="AL33" s="75"/>
      <c r="AM33" s="75"/>
      <c r="AN33" s="75"/>
      <c r="AO33" s="64">
        <f>K33-K28</f>
        <v>725</v>
      </c>
      <c r="AP33" s="64"/>
      <c r="AQ33" s="64"/>
      <c r="AR33" s="64"/>
      <c r="AS33" s="75">
        <f>AO33/K28*100</f>
        <v>0.94254995514762274</v>
      </c>
      <c r="AT33" s="75"/>
      <c r="AU33" s="75"/>
      <c r="AV33" s="75"/>
    </row>
    <row r="34" spans="1:48" s="22" customFormat="1" ht="19.5" customHeight="1" x14ac:dyDescent="0.15">
      <c r="A34" s="24"/>
      <c r="B34" s="24"/>
      <c r="C34" s="24"/>
      <c r="D34" s="24"/>
      <c r="E34" s="23" t="s">
        <v>24</v>
      </c>
      <c r="F34" s="37">
        <v>27614</v>
      </c>
      <c r="G34" s="37"/>
      <c r="H34" s="37"/>
      <c r="I34" s="37"/>
      <c r="J34" s="37"/>
      <c r="K34" s="37">
        <f t="shared" si="4"/>
        <v>77624</v>
      </c>
      <c r="L34" s="37"/>
      <c r="M34" s="37"/>
      <c r="N34" s="37"/>
      <c r="O34" s="37"/>
      <c r="P34" s="38">
        <v>37518</v>
      </c>
      <c r="Q34" s="38"/>
      <c r="R34" s="38"/>
      <c r="S34" s="38"/>
      <c r="T34" s="38">
        <v>40106</v>
      </c>
      <c r="U34" s="38"/>
      <c r="V34" s="38"/>
      <c r="W34" s="38"/>
      <c r="X34" s="70">
        <v>25.55</v>
      </c>
      <c r="Y34" s="70"/>
      <c r="Z34" s="70"/>
      <c r="AA34" s="70"/>
      <c r="AB34" s="52">
        <f t="shared" si="1"/>
        <v>3038.1213307240705</v>
      </c>
      <c r="AC34" s="52"/>
      <c r="AD34" s="52"/>
      <c r="AE34" s="52"/>
      <c r="AF34" s="52"/>
      <c r="AG34" s="38">
        <f t="shared" si="5"/>
        <v>-20</v>
      </c>
      <c r="AH34" s="38"/>
      <c r="AI34" s="38"/>
      <c r="AJ34" s="38"/>
      <c r="AK34" s="74">
        <f t="shared" si="6"/>
        <v>-2.5758590489928394E-2</v>
      </c>
      <c r="AL34" s="74"/>
      <c r="AM34" s="74"/>
      <c r="AN34" s="74"/>
      <c r="AO34" s="53" t="s">
        <v>54</v>
      </c>
      <c r="AP34" s="53"/>
      <c r="AQ34" s="53"/>
      <c r="AR34" s="53"/>
      <c r="AS34" s="53" t="s">
        <v>54</v>
      </c>
      <c r="AT34" s="53"/>
      <c r="AU34" s="53"/>
      <c r="AV34" s="53"/>
    </row>
    <row r="35" spans="1:48" s="22" customFormat="1" ht="19.5" customHeight="1" x14ac:dyDescent="0.15">
      <c r="A35" s="24"/>
      <c r="B35" s="24"/>
      <c r="C35" s="24"/>
      <c r="D35" s="24"/>
      <c r="E35" s="23" t="s">
        <v>25</v>
      </c>
      <c r="F35" s="37">
        <v>27909</v>
      </c>
      <c r="G35" s="37"/>
      <c r="H35" s="37"/>
      <c r="I35" s="37"/>
      <c r="J35" s="37"/>
      <c r="K35" s="37">
        <f t="shared" si="4"/>
        <v>77565</v>
      </c>
      <c r="L35" s="37"/>
      <c r="M35" s="37"/>
      <c r="N35" s="37"/>
      <c r="O35" s="37"/>
      <c r="P35" s="38">
        <v>37448</v>
      </c>
      <c r="Q35" s="38"/>
      <c r="R35" s="38"/>
      <c r="S35" s="38"/>
      <c r="T35" s="38">
        <v>40117</v>
      </c>
      <c r="U35" s="38"/>
      <c r="V35" s="38"/>
      <c r="W35" s="38"/>
      <c r="X35" s="70">
        <v>25.55</v>
      </c>
      <c r="Y35" s="70"/>
      <c r="Z35" s="70"/>
      <c r="AA35" s="70"/>
      <c r="AB35" s="52">
        <f t="shared" si="1"/>
        <v>3035.8121330724071</v>
      </c>
      <c r="AC35" s="52"/>
      <c r="AD35" s="52"/>
      <c r="AE35" s="52"/>
      <c r="AF35" s="52"/>
      <c r="AG35" s="38">
        <f t="shared" si="5"/>
        <v>-59</v>
      </c>
      <c r="AH35" s="38"/>
      <c r="AI35" s="38"/>
      <c r="AJ35" s="38"/>
      <c r="AK35" s="74">
        <f t="shared" si="6"/>
        <v>-7.6007420385447805E-2</v>
      </c>
      <c r="AL35" s="74"/>
      <c r="AM35" s="74"/>
      <c r="AN35" s="74"/>
      <c r="AO35" s="53" t="s">
        <v>54</v>
      </c>
      <c r="AP35" s="53"/>
      <c r="AQ35" s="53"/>
      <c r="AR35" s="53"/>
      <c r="AS35" s="53" t="s">
        <v>54</v>
      </c>
      <c r="AT35" s="53"/>
      <c r="AU35" s="53"/>
      <c r="AV35" s="53"/>
    </row>
    <row r="36" spans="1:48" s="22" customFormat="1" ht="19.5" customHeight="1" x14ac:dyDescent="0.15">
      <c r="A36" s="24"/>
      <c r="B36" s="24"/>
      <c r="C36" s="24"/>
      <c r="D36" s="24"/>
      <c r="E36" s="23" t="s">
        <v>12</v>
      </c>
      <c r="F36" s="37">
        <v>28180</v>
      </c>
      <c r="G36" s="37"/>
      <c r="H36" s="37"/>
      <c r="I36" s="37"/>
      <c r="J36" s="37"/>
      <c r="K36" s="37">
        <f t="shared" si="4"/>
        <v>77508</v>
      </c>
      <c r="L36" s="37"/>
      <c r="M36" s="37"/>
      <c r="N36" s="37"/>
      <c r="O36" s="37"/>
      <c r="P36" s="38">
        <v>37340</v>
      </c>
      <c r="Q36" s="38"/>
      <c r="R36" s="38"/>
      <c r="S36" s="38"/>
      <c r="T36" s="38">
        <v>40168</v>
      </c>
      <c r="U36" s="38"/>
      <c r="V36" s="38"/>
      <c r="W36" s="38"/>
      <c r="X36" s="70">
        <v>25.55</v>
      </c>
      <c r="Y36" s="70"/>
      <c r="Z36" s="70"/>
      <c r="AA36" s="70"/>
      <c r="AB36" s="52">
        <f t="shared" si="1"/>
        <v>3033.5812133072404</v>
      </c>
      <c r="AC36" s="52"/>
      <c r="AD36" s="52"/>
      <c r="AE36" s="52"/>
      <c r="AF36" s="52"/>
      <c r="AG36" s="38">
        <f t="shared" si="5"/>
        <v>-57</v>
      </c>
      <c r="AH36" s="38"/>
      <c r="AI36" s="38"/>
      <c r="AJ36" s="38"/>
      <c r="AK36" s="74">
        <f t="shared" si="6"/>
        <v>-7.3486753045832534E-2</v>
      </c>
      <c r="AL36" s="74"/>
      <c r="AM36" s="74"/>
      <c r="AN36" s="74"/>
      <c r="AO36" s="53" t="s">
        <v>54</v>
      </c>
      <c r="AP36" s="53"/>
      <c r="AQ36" s="53"/>
      <c r="AR36" s="53"/>
      <c r="AS36" s="53" t="s">
        <v>54</v>
      </c>
      <c r="AT36" s="53"/>
      <c r="AU36" s="53"/>
      <c r="AV36" s="53"/>
    </row>
    <row r="37" spans="1:48" s="22" customFormat="1" ht="19.5" customHeight="1" x14ac:dyDescent="0.15">
      <c r="A37" s="24"/>
      <c r="B37" s="24"/>
      <c r="C37" s="24"/>
      <c r="D37" s="24"/>
      <c r="E37" s="23" t="s">
        <v>26</v>
      </c>
      <c r="F37" s="37">
        <v>28630</v>
      </c>
      <c r="G37" s="37"/>
      <c r="H37" s="37"/>
      <c r="I37" s="37"/>
      <c r="J37" s="37"/>
      <c r="K37" s="37">
        <v>77585</v>
      </c>
      <c r="L37" s="37"/>
      <c r="M37" s="37"/>
      <c r="N37" s="37"/>
      <c r="O37" s="37"/>
      <c r="P37" s="38">
        <v>37370</v>
      </c>
      <c r="Q37" s="38"/>
      <c r="R37" s="38"/>
      <c r="S37" s="38"/>
      <c r="T37" s="38">
        <v>40215</v>
      </c>
      <c r="U37" s="38"/>
      <c r="V37" s="38"/>
      <c r="W37" s="38"/>
      <c r="X37" s="70">
        <v>25.55</v>
      </c>
      <c r="Y37" s="70"/>
      <c r="Z37" s="70"/>
      <c r="AA37" s="70"/>
      <c r="AB37" s="52">
        <f t="shared" si="1"/>
        <v>3036.5949119373777</v>
      </c>
      <c r="AC37" s="52"/>
      <c r="AD37" s="52"/>
      <c r="AE37" s="52"/>
      <c r="AF37" s="52"/>
      <c r="AG37" s="38">
        <f t="shared" si="5"/>
        <v>77</v>
      </c>
      <c r="AH37" s="38"/>
      <c r="AI37" s="38"/>
      <c r="AJ37" s="38"/>
      <c r="AK37" s="74">
        <f t="shared" si="6"/>
        <v>9.9344583784899632E-2</v>
      </c>
      <c r="AL37" s="74"/>
      <c r="AM37" s="74"/>
      <c r="AN37" s="74"/>
      <c r="AO37" s="53" t="s">
        <v>54</v>
      </c>
      <c r="AP37" s="53"/>
      <c r="AQ37" s="53"/>
      <c r="AR37" s="53"/>
      <c r="AS37" s="53" t="s">
        <v>54</v>
      </c>
      <c r="AT37" s="53"/>
      <c r="AU37" s="53"/>
      <c r="AV37" s="53"/>
    </row>
    <row r="38" spans="1:48" s="22" customFormat="1" ht="19.5" customHeight="1" x14ac:dyDescent="0.15">
      <c r="A38" s="34"/>
      <c r="B38" s="34"/>
      <c r="C38" s="34"/>
      <c r="D38" s="34"/>
      <c r="E38" s="35" t="s">
        <v>27</v>
      </c>
      <c r="F38" s="63">
        <v>28488</v>
      </c>
      <c r="G38" s="63"/>
      <c r="H38" s="63"/>
      <c r="I38" s="63"/>
      <c r="J38" s="63"/>
      <c r="K38" s="63">
        <v>77686</v>
      </c>
      <c r="L38" s="63"/>
      <c r="M38" s="63"/>
      <c r="N38" s="63"/>
      <c r="O38" s="63"/>
      <c r="P38" s="66">
        <v>37442</v>
      </c>
      <c r="Q38" s="66"/>
      <c r="R38" s="66"/>
      <c r="S38" s="66"/>
      <c r="T38" s="66">
        <v>40244</v>
      </c>
      <c r="U38" s="66"/>
      <c r="V38" s="66"/>
      <c r="W38" s="66"/>
      <c r="X38" s="71">
        <v>25.55</v>
      </c>
      <c r="Y38" s="71"/>
      <c r="Z38" s="71"/>
      <c r="AA38" s="71"/>
      <c r="AB38" s="65">
        <f t="shared" si="1"/>
        <v>3040.5479452054792</v>
      </c>
      <c r="AC38" s="65"/>
      <c r="AD38" s="65"/>
      <c r="AE38" s="65"/>
      <c r="AF38" s="65"/>
      <c r="AG38" s="64">
        <f>K38-K37</f>
        <v>101</v>
      </c>
      <c r="AH38" s="64"/>
      <c r="AI38" s="64"/>
      <c r="AJ38" s="64"/>
      <c r="AK38" s="75">
        <f>AG38/K37*100</f>
        <v>0.13017980279693239</v>
      </c>
      <c r="AL38" s="75"/>
      <c r="AM38" s="75"/>
      <c r="AN38" s="75"/>
      <c r="AO38" s="66">
        <f>K38-K33</f>
        <v>42</v>
      </c>
      <c r="AP38" s="66"/>
      <c r="AQ38" s="66"/>
      <c r="AR38" s="66"/>
      <c r="AS38" s="87">
        <f>AO38/K33*100</f>
        <v>5.4093040028849626E-2</v>
      </c>
      <c r="AT38" s="87"/>
      <c r="AU38" s="87"/>
      <c r="AV38" s="87"/>
    </row>
    <row r="39" spans="1:48" s="22" customFormat="1" ht="19.5" customHeight="1" x14ac:dyDescent="0.15">
      <c r="A39" s="24"/>
      <c r="B39" s="24"/>
      <c r="C39" s="24"/>
      <c r="D39" s="24"/>
      <c r="E39" s="23" t="s">
        <v>28</v>
      </c>
      <c r="F39" s="37">
        <v>28668</v>
      </c>
      <c r="G39" s="37"/>
      <c r="H39" s="37"/>
      <c r="I39" s="37"/>
      <c r="J39" s="37"/>
      <c r="K39" s="37">
        <v>77440</v>
      </c>
      <c r="L39" s="37"/>
      <c r="M39" s="37"/>
      <c r="N39" s="37"/>
      <c r="O39" s="37"/>
      <c r="P39" s="38">
        <v>37327</v>
      </c>
      <c r="Q39" s="38"/>
      <c r="R39" s="38"/>
      <c r="S39" s="38"/>
      <c r="T39" s="38">
        <v>40113</v>
      </c>
      <c r="U39" s="38"/>
      <c r="V39" s="38"/>
      <c r="W39" s="38"/>
      <c r="X39" s="70">
        <v>25.55</v>
      </c>
      <c r="Y39" s="70"/>
      <c r="Z39" s="70"/>
      <c r="AA39" s="70"/>
      <c r="AB39" s="52">
        <f t="shared" si="1"/>
        <v>3030.9197651663403</v>
      </c>
      <c r="AC39" s="52"/>
      <c r="AD39" s="52"/>
      <c r="AE39" s="52"/>
      <c r="AF39" s="52"/>
      <c r="AG39" s="38">
        <f t="shared" si="5"/>
        <v>-246</v>
      </c>
      <c r="AH39" s="38"/>
      <c r="AI39" s="38"/>
      <c r="AJ39" s="38"/>
      <c r="AK39" s="74">
        <f>AG39/K38*100</f>
        <v>-0.31665937234508151</v>
      </c>
      <c r="AL39" s="74"/>
      <c r="AM39" s="74"/>
      <c r="AN39" s="74"/>
      <c r="AO39" s="53" t="s">
        <v>54</v>
      </c>
      <c r="AP39" s="53"/>
      <c r="AQ39" s="53"/>
      <c r="AR39" s="53"/>
      <c r="AS39" s="53" t="s">
        <v>54</v>
      </c>
      <c r="AT39" s="53"/>
      <c r="AU39" s="53"/>
      <c r="AV39" s="53"/>
    </row>
    <row r="40" spans="1:48" s="22" customFormat="1" ht="19.5" customHeight="1" x14ac:dyDescent="0.15">
      <c r="A40" s="24"/>
      <c r="B40" s="24"/>
      <c r="C40" s="24"/>
      <c r="D40" s="24"/>
      <c r="E40" s="23" t="s">
        <v>29</v>
      </c>
      <c r="F40" s="37">
        <v>28692</v>
      </c>
      <c r="G40" s="37"/>
      <c r="H40" s="37"/>
      <c r="I40" s="37"/>
      <c r="J40" s="37"/>
      <c r="K40" s="37">
        <v>77136</v>
      </c>
      <c r="L40" s="37"/>
      <c r="M40" s="37"/>
      <c r="N40" s="37"/>
      <c r="O40" s="37"/>
      <c r="P40" s="38">
        <v>37155</v>
      </c>
      <c r="Q40" s="38"/>
      <c r="R40" s="38"/>
      <c r="S40" s="38"/>
      <c r="T40" s="38">
        <v>39981</v>
      </c>
      <c r="U40" s="38"/>
      <c r="V40" s="38"/>
      <c r="W40" s="38"/>
      <c r="X40" s="70">
        <v>25.55</v>
      </c>
      <c r="Y40" s="70"/>
      <c r="Z40" s="70"/>
      <c r="AA40" s="70"/>
      <c r="AB40" s="52">
        <f t="shared" si="1"/>
        <v>3019.0215264187868</v>
      </c>
      <c r="AC40" s="52"/>
      <c r="AD40" s="52"/>
      <c r="AE40" s="52"/>
      <c r="AF40" s="52"/>
      <c r="AG40" s="38">
        <f t="shared" si="5"/>
        <v>-304</v>
      </c>
      <c r="AH40" s="38"/>
      <c r="AI40" s="38"/>
      <c r="AJ40" s="38"/>
      <c r="AK40" s="74">
        <f t="shared" si="6"/>
        <v>-0.3925619834710744</v>
      </c>
      <c r="AL40" s="74"/>
      <c r="AM40" s="74"/>
      <c r="AN40" s="74"/>
      <c r="AO40" s="53" t="s">
        <v>54</v>
      </c>
      <c r="AP40" s="53"/>
      <c r="AQ40" s="53"/>
      <c r="AR40" s="53"/>
      <c r="AS40" s="53" t="s">
        <v>54</v>
      </c>
      <c r="AT40" s="53"/>
      <c r="AU40" s="53"/>
      <c r="AV40" s="53"/>
    </row>
    <row r="41" spans="1:48" s="22" customFormat="1" ht="19.5" customHeight="1" x14ac:dyDescent="0.15">
      <c r="A41" s="24"/>
      <c r="B41" s="24"/>
      <c r="C41" s="24"/>
      <c r="D41" s="24"/>
      <c r="E41" s="23" t="s">
        <v>13</v>
      </c>
      <c r="F41" s="37">
        <v>28575</v>
      </c>
      <c r="G41" s="37"/>
      <c r="H41" s="37"/>
      <c r="I41" s="37"/>
      <c r="J41" s="37"/>
      <c r="K41" s="37">
        <v>76764</v>
      </c>
      <c r="L41" s="37"/>
      <c r="M41" s="37"/>
      <c r="N41" s="37"/>
      <c r="O41" s="37"/>
      <c r="P41" s="38">
        <v>36824</v>
      </c>
      <c r="Q41" s="38"/>
      <c r="R41" s="38"/>
      <c r="S41" s="38"/>
      <c r="T41" s="38">
        <v>39940</v>
      </c>
      <c r="U41" s="38"/>
      <c r="V41" s="38"/>
      <c r="W41" s="38"/>
      <c r="X41" s="70">
        <v>25.55</v>
      </c>
      <c r="Y41" s="70"/>
      <c r="Z41" s="70"/>
      <c r="AA41" s="70"/>
      <c r="AB41" s="52">
        <f t="shared" si="1"/>
        <v>3004.4618395303328</v>
      </c>
      <c r="AC41" s="52"/>
      <c r="AD41" s="52"/>
      <c r="AE41" s="52"/>
      <c r="AF41" s="52"/>
      <c r="AG41" s="38">
        <f t="shared" si="5"/>
        <v>-372</v>
      </c>
      <c r="AH41" s="38"/>
      <c r="AI41" s="38"/>
      <c r="AJ41" s="38"/>
      <c r="AK41" s="74">
        <f t="shared" si="6"/>
        <v>-0.48226509023024267</v>
      </c>
      <c r="AL41" s="74"/>
      <c r="AM41" s="74"/>
      <c r="AN41" s="74"/>
      <c r="AO41" s="53" t="s">
        <v>54</v>
      </c>
      <c r="AP41" s="53"/>
      <c r="AQ41" s="53"/>
      <c r="AR41" s="53"/>
      <c r="AS41" s="53" t="s">
        <v>54</v>
      </c>
      <c r="AT41" s="53"/>
      <c r="AU41" s="53"/>
      <c r="AV41" s="53"/>
    </row>
    <row r="42" spans="1:48" s="22" customFormat="1" ht="19.5" customHeight="1" x14ac:dyDescent="0.15">
      <c r="A42" s="24"/>
      <c r="B42" s="24"/>
      <c r="C42" s="24"/>
      <c r="D42" s="24"/>
      <c r="E42" s="23" t="s">
        <v>30</v>
      </c>
      <c r="F42" s="37">
        <v>28782</v>
      </c>
      <c r="G42" s="37"/>
      <c r="H42" s="37"/>
      <c r="I42" s="37"/>
      <c r="J42" s="37"/>
      <c r="K42" s="37">
        <v>76577</v>
      </c>
      <c r="L42" s="37"/>
      <c r="M42" s="37"/>
      <c r="N42" s="37"/>
      <c r="O42" s="37"/>
      <c r="P42" s="38">
        <v>36707</v>
      </c>
      <c r="Q42" s="38"/>
      <c r="R42" s="38"/>
      <c r="S42" s="38"/>
      <c r="T42" s="38">
        <v>39870</v>
      </c>
      <c r="U42" s="38"/>
      <c r="V42" s="38"/>
      <c r="W42" s="38"/>
      <c r="X42" s="70">
        <v>25.55</v>
      </c>
      <c r="Y42" s="70"/>
      <c r="Z42" s="70"/>
      <c r="AA42" s="70"/>
      <c r="AB42" s="52">
        <f t="shared" si="1"/>
        <v>2997.1428571428569</v>
      </c>
      <c r="AC42" s="52"/>
      <c r="AD42" s="52"/>
      <c r="AE42" s="52"/>
      <c r="AF42" s="52"/>
      <c r="AG42" s="38">
        <f t="shared" si="5"/>
        <v>-187</v>
      </c>
      <c r="AH42" s="38"/>
      <c r="AI42" s="38"/>
      <c r="AJ42" s="38"/>
      <c r="AK42" s="74">
        <f t="shared" si="6"/>
        <v>-0.2436037726017404</v>
      </c>
      <c r="AL42" s="74"/>
      <c r="AM42" s="74"/>
      <c r="AN42" s="74"/>
      <c r="AO42" s="53" t="s">
        <v>54</v>
      </c>
      <c r="AP42" s="53"/>
      <c r="AQ42" s="53"/>
      <c r="AR42" s="53"/>
      <c r="AS42" s="53" t="s">
        <v>54</v>
      </c>
      <c r="AT42" s="53"/>
      <c r="AU42" s="53"/>
      <c r="AV42" s="53"/>
    </row>
    <row r="43" spans="1:48" s="22" customFormat="1" ht="19.5" customHeight="1" x14ac:dyDescent="0.15">
      <c r="A43" s="34"/>
      <c r="B43" s="35"/>
      <c r="C43" s="35"/>
      <c r="D43" s="35"/>
      <c r="E43" s="35" t="s">
        <v>31</v>
      </c>
      <c r="F43" s="63">
        <v>28923</v>
      </c>
      <c r="G43" s="63"/>
      <c r="H43" s="63"/>
      <c r="I43" s="63"/>
      <c r="J43" s="63"/>
      <c r="K43" s="85">
        <v>76435</v>
      </c>
      <c r="L43" s="85"/>
      <c r="M43" s="85"/>
      <c r="N43" s="85"/>
      <c r="O43" s="85"/>
      <c r="P43" s="66">
        <v>36661</v>
      </c>
      <c r="Q43" s="66"/>
      <c r="R43" s="66"/>
      <c r="S43" s="66"/>
      <c r="T43" s="86">
        <v>39774</v>
      </c>
      <c r="U43" s="86"/>
      <c r="V43" s="86"/>
      <c r="W43" s="86"/>
      <c r="X43" s="71">
        <v>25.55</v>
      </c>
      <c r="Y43" s="71"/>
      <c r="Z43" s="71"/>
      <c r="AA43" s="71"/>
      <c r="AB43" s="65">
        <f t="shared" si="1"/>
        <v>2991.5851272015657</v>
      </c>
      <c r="AC43" s="65"/>
      <c r="AD43" s="65"/>
      <c r="AE43" s="65"/>
      <c r="AF43" s="65"/>
      <c r="AG43" s="64">
        <f>K43-K42</f>
        <v>-142</v>
      </c>
      <c r="AH43" s="64"/>
      <c r="AI43" s="64"/>
      <c r="AJ43" s="64"/>
      <c r="AK43" s="75">
        <f>AG43/K42*100</f>
        <v>-0.18543426877521971</v>
      </c>
      <c r="AL43" s="75"/>
      <c r="AM43" s="75"/>
      <c r="AN43" s="75"/>
      <c r="AO43" s="64">
        <f>K43-K38</f>
        <v>-1251</v>
      </c>
      <c r="AP43" s="64"/>
      <c r="AQ43" s="64"/>
      <c r="AR43" s="64"/>
      <c r="AS43" s="75">
        <f>AO43/K38*100</f>
        <v>-1.6103287593646216</v>
      </c>
      <c r="AT43" s="75"/>
      <c r="AU43" s="75"/>
      <c r="AV43" s="75"/>
    </row>
    <row r="44" spans="1:48" s="22" customFormat="1" ht="19.5" customHeight="1" thickBot="1" x14ac:dyDescent="0.2">
      <c r="A44" s="27"/>
      <c r="B44" s="28"/>
      <c r="C44" s="28"/>
      <c r="D44" s="28"/>
      <c r="E44" s="28" t="s">
        <v>46</v>
      </c>
      <c r="F44" s="78">
        <v>29215</v>
      </c>
      <c r="G44" s="78"/>
      <c r="H44" s="78"/>
      <c r="I44" s="78"/>
      <c r="J44" s="78"/>
      <c r="K44" s="79">
        <f>SUM(P44:W44)</f>
        <v>76383</v>
      </c>
      <c r="L44" s="79"/>
      <c r="M44" s="79"/>
      <c r="N44" s="79"/>
      <c r="O44" s="79"/>
      <c r="P44" s="80">
        <v>36557</v>
      </c>
      <c r="Q44" s="80"/>
      <c r="R44" s="80"/>
      <c r="S44" s="80"/>
      <c r="T44" s="81">
        <v>39826</v>
      </c>
      <c r="U44" s="81"/>
      <c r="V44" s="81"/>
      <c r="W44" s="81"/>
      <c r="X44" s="77">
        <v>25.55</v>
      </c>
      <c r="Y44" s="77"/>
      <c r="Z44" s="77"/>
      <c r="AA44" s="77"/>
      <c r="AB44" s="82">
        <f t="shared" si="1"/>
        <v>2989.5499021526416</v>
      </c>
      <c r="AC44" s="82"/>
      <c r="AD44" s="82"/>
      <c r="AE44" s="82"/>
      <c r="AF44" s="82"/>
      <c r="AG44" s="80">
        <f>K44-K43</f>
        <v>-52</v>
      </c>
      <c r="AH44" s="80"/>
      <c r="AI44" s="80"/>
      <c r="AJ44" s="80"/>
      <c r="AK44" s="83">
        <f>AG44/K43*100</f>
        <v>-6.8031660888336495E-2</v>
      </c>
      <c r="AL44" s="83"/>
      <c r="AM44" s="83"/>
      <c r="AN44" s="83"/>
      <c r="AO44" s="84" t="s">
        <v>49</v>
      </c>
      <c r="AP44" s="84"/>
      <c r="AQ44" s="84"/>
      <c r="AR44" s="84"/>
      <c r="AS44" s="76" t="s">
        <v>49</v>
      </c>
      <c r="AT44" s="76"/>
      <c r="AU44" s="76"/>
      <c r="AV44" s="76"/>
    </row>
    <row r="45" spans="1:48" s="22" customFormat="1" ht="16.5" customHeight="1" x14ac:dyDescent="0.15">
      <c r="A45" s="20"/>
      <c r="B45" s="20"/>
      <c r="C45" s="20"/>
      <c r="D45" s="20"/>
      <c r="E45" s="20"/>
      <c r="F45" s="17"/>
      <c r="G45" s="17"/>
      <c r="H45" s="17"/>
      <c r="I45" s="17"/>
      <c r="J45" s="17"/>
      <c r="K45" s="29"/>
      <c r="L45" s="29"/>
      <c r="M45" s="29"/>
      <c r="N45" s="29"/>
      <c r="O45" s="29"/>
      <c r="P45" s="17"/>
      <c r="Q45" s="17"/>
      <c r="R45" s="17"/>
      <c r="S45" s="17"/>
      <c r="T45" s="30"/>
      <c r="U45" s="30"/>
      <c r="V45" s="30"/>
      <c r="W45" s="30"/>
      <c r="X45" s="17"/>
      <c r="Y45" s="17"/>
      <c r="Z45" s="17"/>
      <c r="AA45" s="17"/>
      <c r="AB45" s="25"/>
      <c r="AC45" s="25"/>
      <c r="AD45" s="25"/>
      <c r="AE45" s="25"/>
      <c r="AF45" s="25"/>
      <c r="AG45" s="17"/>
      <c r="AH45" s="17"/>
      <c r="AI45" s="17"/>
      <c r="AJ45" s="17"/>
      <c r="AK45" s="26"/>
      <c r="AL45" s="26"/>
      <c r="AM45" s="26"/>
      <c r="AN45" s="26"/>
      <c r="AO45" s="16"/>
      <c r="AP45" s="16"/>
      <c r="AQ45" s="16"/>
      <c r="AR45" s="16"/>
      <c r="AS45" s="31"/>
      <c r="AT45" s="16"/>
      <c r="AU45" s="16"/>
      <c r="AV45" s="20" t="s">
        <v>55</v>
      </c>
    </row>
    <row r="46" spans="1:48" s="9" customFormat="1" ht="15" customHeight="1" x14ac:dyDescent="0.15">
      <c r="A46" s="9" t="s">
        <v>50</v>
      </c>
      <c r="E46" s="10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8"/>
      <c r="AP46" s="18"/>
      <c r="AQ46" s="18"/>
      <c r="AR46" s="18"/>
      <c r="AS46" s="11"/>
      <c r="AT46" s="11"/>
      <c r="AU46" s="11"/>
      <c r="AV46" s="11"/>
    </row>
    <row r="47" spans="1:48" s="9" customFormat="1" ht="15" customHeight="1" x14ac:dyDescent="0.15">
      <c r="A47" s="9" t="s">
        <v>51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8"/>
      <c r="AP47" s="18"/>
      <c r="AQ47" s="18"/>
      <c r="AR47" s="18"/>
      <c r="AS47" s="11"/>
      <c r="AT47" s="11"/>
      <c r="AU47" s="11"/>
      <c r="AV47" s="11"/>
    </row>
    <row r="48" spans="1:48" s="9" customFormat="1" ht="15" customHeight="1" x14ac:dyDescent="0.15">
      <c r="A48" s="9" t="s">
        <v>52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3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9"/>
      <c r="AP48" s="19"/>
      <c r="AQ48" s="19"/>
      <c r="AR48" s="19"/>
      <c r="AS48" s="12"/>
      <c r="AT48" s="12"/>
      <c r="AU48" s="12"/>
      <c r="AV48" s="12"/>
    </row>
    <row r="49" spans="1:48" s="9" customFormat="1" ht="15" customHeight="1" x14ac:dyDescent="0.15">
      <c r="A49" s="9" t="s">
        <v>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pans="1:48" s="9" customFormat="1" ht="15" customHeight="1" x14ac:dyDescent="0.15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</row>
    <row r="51" spans="1:48" s="9" customFormat="1" ht="15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</sheetData>
  <mergeCells count="392">
    <mergeCell ref="AS33:AV33"/>
    <mergeCell ref="F38:J38"/>
    <mergeCell ref="K38:O38"/>
    <mergeCell ref="P38:S38"/>
    <mergeCell ref="T38:W38"/>
    <mergeCell ref="X38:AA38"/>
    <mergeCell ref="AB38:AF38"/>
    <mergeCell ref="AG38:AJ38"/>
    <mergeCell ref="AK38:AN38"/>
    <mergeCell ref="AO38:AR38"/>
    <mergeCell ref="AS38:AV38"/>
    <mergeCell ref="F33:J33"/>
    <mergeCell ref="K33:O33"/>
    <mergeCell ref="P33:S33"/>
    <mergeCell ref="T33:W33"/>
    <mergeCell ref="X33:AA33"/>
    <mergeCell ref="AB33:AF33"/>
    <mergeCell ref="AG33:AJ33"/>
    <mergeCell ref="AK33:AN33"/>
    <mergeCell ref="AO33:AR33"/>
    <mergeCell ref="AG37:AJ37"/>
    <mergeCell ref="AK37:AN37"/>
    <mergeCell ref="AO37:AR37"/>
    <mergeCell ref="AS37:AV37"/>
    <mergeCell ref="AS23:AV23"/>
    <mergeCell ref="F28:J28"/>
    <mergeCell ref="K28:O28"/>
    <mergeCell ref="P28:S28"/>
    <mergeCell ref="T28:W28"/>
    <mergeCell ref="X28:AA28"/>
    <mergeCell ref="AB28:AF28"/>
    <mergeCell ref="AG28:AJ28"/>
    <mergeCell ref="AK28:AN28"/>
    <mergeCell ref="AO28:AR28"/>
    <mergeCell ref="AS28:AV28"/>
    <mergeCell ref="F23:J23"/>
    <mergeCell ref="K23:O23"/>
    <mergeCell ref="P23:S23"/>
    <mergeCell ref="T23:W23"/>
    <mergeCell ref="X23:AA23"/>
    <mergeCell ref="AB23:AF23"/>
    <mergeCell ref="AG23:AJ23"/>
    <mergeCell ref="AK23:AN23"/>
    <mergeCell ref="AO23:AR23"/>
    <mergeCell ref="AO27:AR27"/>
    <mergeCell ref="AS27:AV27"/>
    <mergeCell ref="X27:AA27"/>
    <mergeCell ref="F27:J27"/>
    <mergeCell ref="AS32:AV32"/>
    <mergeCell ref="X32:AA32"/>
    <mergeCell ref="AS44:AV44"/>
    <mergeCell ref="X44:AA44"/>
    <mergeCell ref="F44:J44"/>
    <mergeCell ref="K44:O44"/>
    <mergeCell ref="P44:S44"/>
    <mergeCell ref="T44:W44"/>
    <mergeCell ref="AB44:AF44"/>
    <mergeCell ref="AG44:AJ44"/>
    <mergeCell ref="AK44:AN44"/>
    <mergeCell ref="AO44:AR44"/>
    <mergeCell ref="F43:J43"/>
    <mergeCell ref="K43:O43"/>
    <mergeCell ref="P43:S43"/>
    <mergeCell ref="T43:W43"/>
    <mergeCell ref="AK42:AN42"/>
    <mergeCell ref="AO42:AR42"/>
    <mergeCell ref="AS42:AV42"/>
    <mergeCell ref="X42:AA42"/>
    <mergeCell ref="F42:J42"/>
    <mergeCell ref="K42:O42"/>
    <mergeCell ref="P42:S42"/>
    <mergeCell ref="T42:W42"/>
    <mergeCell ref="AB42:AF42"/>
    <mergeCell ref="AG42:AJ42"/>
    <mergeCell ref="X43:AA43"/>
    <mergeCell ref="AB43:AF43"/>
    <mergeCell ref="AG43:AJ43"/>
    <mergeCell ref="AK43:AN43"/>
    <mergeCell ref="AO43:AR43"/>
    <mergeCell ref="AS43:AV43"/>
    <mergeCell ref="AG41:AJ41"/>
    <mergeCell ref="AK41:AN41"/>
    <mergeCell ref="AO41:AR41"/>
    <mergeCell ref="AS41:AV41"/>
    <mergeCell ref="X41:AA41"/>
    <mergeCell ref="F41:J41"/>
    <mergeCell ref="K41:O41"/>
    <mergeCell ref="P41:S41"/>
    <mergeCell ref="T41:W41"/>
    <mergeCell ref="AB41:AF41"/>
    <mergeCell ref="AS40:AV40"/>
    <mergeCell ref="X40:AA40"/>
    <mergeCell ref="F40:J40"/>
    <mergeCell ref="K40:O40"/>
    <mergeCell ref="P40:S40"/>
    <mergeCell ref="T40:W40"/>
    <mergeCell ref="AB40:AF40"/>
    <mergeCell ref="AG40:AJ40"/>
    <mergeCell ref="AK40:AN40"/>
    <mergeCell ref="AO40:AR40"/>
    <mergeCell ref="AO39:AR39"/>
    <mergeCell ref="AS39:AV39"/>
    <mergeCell ref="X39:AA39"/>
    <mergeCell ref="F39:J39"/>
    <mergeCell ref="K39:O39"/>
    <mergeCell ref="P39:S39"/>
    <mergeCell ref="T39:W39"/>
    <mergeCell ref="AB39:AF39"/>
    <mergeCell ref="AG39:AJ39"/>
    <mergeCell ref="AK39:AN39"/>
    <mergeCell ref="X37:AA37"/>
    <mergeCell ref="F37:J37"/>
    <mergeCell ref="K37:O37"/>
    <mergeCell ref="P37:S37"/>
    <mergeCell ref="T37:W37"/>
    <mergeCell ref="AB37:AF37"/>
    <mergeCell ref="AS36:AV36"/>
    <mergeCell ref="X36:AA36"/>
    <mergeCell ref="F36:J36"/>
    <mergeCell ref="K36:O36"/>
    <mergeCell ref="P36:S36"/>
    <mergeCell ref="T36:W36"/>
    <mergeCell ref="AB36:AF36"/>
    <mergeCell ref="AG36:AJ36"/>
    <mergeCell ref="AK36:AN36"/>
    <mergeCell ref="AO36:AR36"/>
    <mergeCell ref="AO35:AR35"/>
    <mergeCell ref="AS35:AV35"/>
    <mergeCell ref="X35:AA35"/>
    <mergeCell ref="F35:J35"/>
    <mergeCell ref="K35:O35"/>
    <mergeCell ref="P35:S35"/>
    <mergeCell ref="T35:W35"/>
    <mergeCell ref="AB35:AF35"/>
    <mergeCell ref="AG35:AJ35"/>
    <mergeCell ref="AK35:AN35"/>
    <mergeCell ref="AK34:AN34"/>
    <mergeCell ref="AO34:AR34"/>
    <mergeCell ref="AS34:AV34"/>
    <mergeCell ref="X34:AA34"/>
    <mergeCell ref="F34:J34"/>
    <mergeCell ref="K34:O34"/>
    <mergeCell ref="P34:S34"/>
    <mergeCell ref="T34:W34"/>
    <mergeCell ref="AB34:AF34"/>
    <mergeCell ref="AG34:AJ34"/>
    <mergeCell ref="F32:J32"/>
    <mergeCell ref="K32:O32"/>
    <mergeCell ref="P32:S32"/>
    <mergeCell ref="T32:W32"/>
    <mergeCell ref="AB32:AF32"/>
    <mergeCell ref="AG32:AJ32"/>
    <mergeCell ref="AK32:AN32"/>
    <mergeCell ref="AO32:AR32"/>
    <mergeCell ref="AO31:AR31"/>
    <mergeCell ref="AS31:AV31"/>
    <mergeCell ref="X31:AA31"/>
    <mergeCell ref="F31:J31"/>
    <mergeCell ref="K31:O31"/>
    <mergeCell ref="P31:S31"/>
    <mergeCell ref="T31:W31"/>
    <mergeCell ref="AB31:AF31"/>
    <mergeCell ref="AG31:AJ31"/>
    <mergeCell ref="AK31:AN31"/>
    <mergeCell ref="AK30:AN30"/>
    <mergeCell ref="AO30:AR30"/>
    <mergeCell ref="AS30:AV30"/>
    <mergeCell ref="X30:AA30"/>
    <mergeCell ref="F30:J30"/>
    <mergeCell ref="K30:O30"/>
    <mergeCell ref="P30:S30"/>
    <mergeCell ref="T30:W30"/>
    <mergeCell ref="AB30:AF30"/>
    <mergeCell ref="AG30:AJ30"/>
    <mergeCell ref="AG29:AJ29"/>
    <mergeCell ref="AK29:AN29"/>
    <mergeCell ref="AO29:AR29"/>
    <mergeCell ref="AS29:AV29"/>
    <mergeCell ref="X29:AA29"/>
    <mergeCell ref="F29:J29"/>
    <mergeCell ref="K29:O29"/>
    <mergeCell ref="P29:S29"/>
    <mergeCell ref="T29:W29"/>
    <mergeCell ref="AB29:AF29"/>
    <mergeCell ref="K27:O27"/>
    <mergeCell ref="P27:S27"/>
    <mergeCell ref="T27:W27"/>
    <mergeCell ref="AB27:AF27"/>
    <mergeCell ref="AG27:AJ27"/>
    <mergeCell ref="AK27:AN27"/>
    <mergeCell ref="AK26:AN26"/>
    <mergeCell ref="AO26:AR26"/>
    <mergeCell ref="AS26:AV26"/>
    <mergeCell ref="X26:AA26"/>
    <mergeCell ref="F26:J26"/>
    <mergeCell ref="K26:O26"/>
    <mergeCell ref="P26:S26"/>
    <mergeCell ref="T26:W26"/>
    <mergeCell ref="AB26:AF26"/>
    <mergeCell ref="AG26:AJ26"/>
    <mergeCell ref="AG25:AJ25"/>
    <mergeCell ref="AK25:AN25"/>
    <mergeCell ref="AO25:AR25"/>
    <mergeCell ref="AS25:AV25"/>
    <mergeCell ref="X25:AA25"/>
    <mergeCell ref="F25:J25"/>
    <mergeCell ref="K25:O25"/>
    <mergeCell ref="P25:S25"/>
    <mergeCell ref="T25:W25"/>
    <mergeCell ref="AB25:AF25"/>
    <mergeCell ref="AS24:AV24"/>
    <mergeCell ref="X24:AA24"/>
    <mergeCell ref="F24:J24"/>
    <mergeCell ref="K24:O24"/>
    <mergeCell ref="P24:S24"/>
    <mergeCell ref="T24:W24"/>
    <mergeCell ref="AB24:AF24"/>
    <mergeCell ref="AG24:AJ24"/>
    <mergeCell ref="AK24:AN24"/>
    <mergeCell ref="AO24:AR24"/>
    <mergeCell ref="AO22:AR22"/>
    <mergeCell ref="AS22:AV22"/>
    <mergeCell ref="X22:AA22"/>
    <mergeCell ref="F22:J22"/>
    <mergeCell ref="K22:O22"/>
    <mergeCell ref="P22:S22"/>
    <mergeCell ref="T22:W22"/>
    <mergeCell ref="AB22:AF22"/>
    <mergeCell ref="AG22:AJ22"/>
    <mergeCell ref="AK22:AN22"/>
    <mergeCell ref="AK21:AN21"/>
    <mergeCell ref="AO21:AR21"/>
    <mergeCell ref="AS21:AV21"/>
    <mergeCell ref="X21:AA21"/>
    <mergeCell ref="F21:J21"/>
    <mergeCell ref="K21:O21"/>
    <mergeCell ref="P21:S21"/>
    <mergeCell ref="T21:W21"/>
    <mergeCell ref="AB21:AF21"/>
    <mergeCell ref="AG21:AJ21"/>
    <mergeCell ref="AG20:AJ20"/>
    <mergeCell ref="AK20:AN20"/>
    <mergeCell ref="AO20:AR20"/>
    <mergeCell ref="AS20:AV20"/>
    <mergeCell ref="X20:AA20"/>
    <mergeCell ref="F20:J20"/>
    <mergeCell ref="K20:O20"/>
    <mergeCell ref="P20:S20"/>
    <mergeCell ref="T20:W20"/>
    <mergeCell ref="AB20:AF20"/>
    <mergeCell ref="AS19:AV19"/>
    <mergeCell ref="X19:AA19"/>
    <mergeCell ref="F19:J19"/>
    <mergeCell ref="K19:O19"/>
    <mergeCell ref="P19:S19"/>
    <mergeCell ref="T19:W19"/>
    <mergeCell ref="AB19:AF19"/>
    <mergeCell ref="AG19:AJ19"/>
    <mergeCell ref="AK19:AN19"/>
    <mergeCell ref="AO19:AR19"/>
    <mergeCell ref="AO18:AR18"/>
    <mergeCell ref="AS18:AV18"/>
    <mergeCell ref="X18:AA18"/>
    <mergeCell ref="F18:J18"/>
    <mergeCell ref="K18:O18"/>
    <mergeCell ref="P18:S18"/>
    <mergeCell ref="T18:W18"/>
    <mergeCell ref="AB18:AF18"/>
    <mergeCell ref="AG18:AJ18"/>
    <mergeCell ref="AK18:AN18"/>
    <mergeCell ref="AG17:AJ17"/>
    <mergeCell ref="AK17:AN17"/>
    <mergeCell ref="AO17:AR17"/>
    <mergeCell ref="AS17:AV17"/>
    <mergeCell ref="X17:AA17"/>
    <mergeCell ref="AS16:AV16"/>
    <mergeCell ref="X16:AA16"/>
    <mergeCell ref="F17:J17"/>
    <mergeCell ref="K17:O17"/>
    <mergeCell ref="P17:S17"/>
    <mergeCell ref="T17:W17"/>
    <mergeCell ref="AB17:AF17"/>
    <mergeCell ref="F16:J16"/>
    <mergeCell ref="K16:O16"/>
    <mergeCell ref="P16:S16"/>
    <mergeCell ref="T16:W16"/>
    <mergeCell ref="AB16:AF16"/>
    <mergeCell ref="AG16:AJ16"/>
    <mergeCell ref="AK16:AN16"/>
    <mergeCell ref="F15:J15"/>
    <mergeCell ref="K15:O15"/>
    <mergeCell ref="P15:S15"/>
    <mergeCell ref="T15:W15"/>
    <mergeCell ref="AB15:AF15"/>
    <mergeCell ref="AG14:AJ14"/>
    <mergeCell ref="AK14:AN14"/>
    <mergeCell ref="AO14:AR14"/>
    <mergeCell ref="F14:J14"/>
    <mergeCell ref="K14:O14"/>
    <mergeCell ref="P14:S14"/>
    <mergeCell ref="T14:W14"/>
    <mergeCell ref="AB14:AF14"/>
    <mergeCell ref="AS14:AV14"/>
    <mergeCell ref="X14:AA14"/>
    <mergeCell ref="AG15:AJ15"/>
    <mergeCell ref="AK15:AN15"/>
    <mergeCell ref="AO15:AR15"/>
    <mergeCell ref="AS15:AV15"/>
    <mergeCell ref="X15:AA15"/>
    <mergeCell ref="X13:AA13"/>
    <mergeCell ref="AO16:AR16"/>
    <mergeCell ref="AG12:AJ12"/>
    <mergeCell ref="AK12:AN12"/>
    <mergeCell ref="AO12:AR12"/>
    <mergeCell ref="AS12:AV12"/>
    <mergeCell ref="X12:AA12"/>
    <mergeCell ref="F13:J13"/>
    <mergeCell ref="K13:O13"/>
    <mergeCell ref="P13:S13"/>
    <mergeCell ref="T13:W13"/>
    <mergeCell ref="F12:J12"/>
    <mergeCell ref="K12:O12"/>
    <mergeCell ref="P12:S12"/>
    <mergeCell ref="T12:W12"/>
    <mergeCell ref="AB12:AF12"/>
    <mergeCell ref="AB13:AF13"/>
    <mergeCell ref="AG13:AJ13"/>
    <mergeCell ref="AK13:AN13"/>
    <mergeCell ref="AO13:AR13"/>
    <mergeCell ref="AS13:AV13"/>
    <mergeCell ref="AG11:AJ11"/>
    <mergeCell ref="AK11:AN11"/>
    <mergeCell ref="AO11:AR11"/>
    <mergeCell ref="AS11:AV11"/>
    <mergeCell ref="X11:AA11"/>
    <mergeCell ref="AG10:AJ10"/>
    <mergeCell ref="AK10:AN10"/>
    <mergeCell ref="AO10:AR10"/>
    <mergeCell ref="AS10:AV10"/>
    <mergeCell ref="X10:AA10"/>
    <mergeCell ref="F11:J11"/>
    <mergeCell ref="K11:O11"/>
    <mergeCell ref="P11:S11"/>
    <mergeCell ref="T11:W11"/>
    <mergeCell ref="F10:J10"/>
    <mergeCell ref="K10:O10"/>
    <mergeCell ref="P10:S10"/>
    <mergeCell ref="T10:W10"/>
    <mergeCell ref="AB10:AF10"/>
    <mergeCell ref="AB11:AF11"/>
    <mergeCell ref="AG9:AJ9"/>
    <mergeCell ref="AK9:AN9"/>
    <mergeCell ref="AO9:AR9"/>
    <mergeCell ref="AS9:AV9"/>
    <mergeCell ref="X9:AA9"/>
    <mergeCell ref="AG8:AJ8"/>
    <mergeCell ref="AK8:AN8"/>
    <mergeCell ref="AO8:AR8"/>
    <mergeCell ref="AS8:AV8"/>
    <mergeCell ref="X8:AA8"/>
    <mergeCell ref="F9:J9"/>
    <mergeCell ref="K9:O9"/>
    <mergeCell ref="P9:S9"/>
    <mergeCell ref="T9:W9"/>
    <mergeCell ref="F8:J8"/>
    <mergeCell ref="K8:O8"/>
    <mergeCell ref="P8:S8"/>
    <mergeCell ref="T8:W8"/>
    <mergeCell ref="AB8:AF8"/>
    <mergeCell ref="AB9:AF9"/>
    <mergeCell ref="AK7:AN7"/>
    <mergeCell ref="AO7:AR7"/>
    <mergeCell ref="AS7:AV7"/>
    <mergeCell ref="X7:AA7"/>
    <mergeCell ref="K5:O6"/>
    <mergeCell ref="P5:S6"/>
    <mergeCell ref="T5:W6"/>
    <mergeCell ref="AK3:AN6"/>
    <mergeCell ref="AO3:AR6"/>
    <mergeCell ref="AS3:AV6"/>
    <mergeCell ref="F7:J7"/>
    <mergeCell ref="K7:O7"/>
    <mergeCell ref="P7:S7"/>
    <mergeCell ref="T7:W7"/>
    <mergeCell ref="A3:E6"/>
    <mergeCell ref="F3:J6"/>
    <mergeCell ref="K3:W4"/>
    <mergeCell ref="AB3:AF6"/>
    <mergeCell ref="AG3:AJ6"/>
    <mergeCell ref="X3:AA6"/>
    <mergeCell ref="AB7:AF7"/>
    <mergeCell ref="AG7:AJ7"/>
  </mergeCells>
  <phoneticPr fontId="3"/>
  <pageMargins left="0.39370078740157483" right="0.19685039370078741" top="0.59055118110236227" bottom="0.19685039370078741" header="0.51181102362204722" footer="0.31496062992125984"/>
  <pageSetup paperSize="9" scale="90" firstPageNumber="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Ⅱ-1</vt:lpstr>
      <vt:lpstr>'Ⅱ-1'!Print_Area</vt:lpstr>
    </vt:vector>
  </TitlesOfParts>
  <Company>交野市役所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交野市役所</dc:creator>
  <cp:lastModifiedBy>横尾有美</cp:lastModifiedBy>
  <cp:lastPrinted>2017-05-19T05:30:18Z</cp:lastPrinted>
  <dcterms:created xsi:type="dcterms:W3CDTF">2001-12-18T02:03:24Z</dcterms:created>
  <dcterms:modified xsi:type="dcterms:W3CDTF">2017-05-19T05:54:41Z</dcterms:modified>
</cp:coreProperties>
</file>