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堀内\HP\統一的な基準による（２年度）\一般会計\"/>
    </mc:Choice>
  </mc:AlternateContent>
  <bookViews>
    <workbookView xWindow="-105" yWindow="-105" windowWidth="23250" windowHeight="12570"/>
  </bookViews>
  <sheets>
    <sheet name="有形固定資産の明細" sheetId="2" r:id="rId1"/>
    <sheet name="有形固定資産に係る行政目的別の明細" sheetId="1" r:id="rId2"/>
    <sheet name="投資及び出資金の明細" sheetId="3" r:id="rId3"/>
    <sheet name="基金の明細" sheetId="4" r:id="rId4"/>
    <sheet name="長期延滞債権の明細" sheetId="5" r:id="rId5"/>
    <sheet name="未収金の明細" sheetId="6" r:id="rId6"/>
    <sheet name="地方債等（借入先別）の明細" sheetId="7" r:id="rId7"/>
    <sheet name="地方債等（利率別）の明細" sheetId="8" r:id="rId8"/>
    <sheet name="地方債等（返済期間別）の明細" sheetId="9" r:id="rId9"/>
    <sheet name="引当金の明細" sheetId="10" r:id="rId10"/>
    <sheet name="補助金等の明細" sheetId="11" r:id="rId11"/>
    <sheet name="財源の明細" sheetId="12" r:id="rId12"/>
    <sheet name="財源情報の明細" sheetId="13" r:id="rId13"/>
    <sheet name="資金の明細" sheetId="14" r:id="rId14"/>
  </sheets>
  <definedNames>
    <definedName name="_xlnm._FilterDatabase" localSheetId="11" hidden="1">財源の明細!$A$5:$E$29</definedName>
    <definedName name="_xlnm._FilterDatabase" localSheetId="10" hidden="1">補助金等の明細!$A$6:$E$52</definedName>
    <definedName name="_xlnm.Print_Area" localSheetId="7">'地方債等（利率別）の明細'!$A$1:$I$7</definedName>
    <definedName name="_xlnm.Print_Area" localSheetId="10">補助金等の明細!$A$1:$E$53</definedName>
    <definedName name="_xlnm.Print_Titles" localSheetId="10">補助金等の明細!$1:$5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8" i="14" l="1"/>
  <c r="F11" i="13" l="1"/>
  <c r="B11" i="13"/>
  <c r="E9" i="13"/>
  <c r="E8" i="13"/>
  <c r="D7" i="13"/>
  <c r="C7" i="13"/>
  <c r="E7" i="13" s="1"/>
  <c r="E11" i="13" s="1"/>
  <c r="E56" i="12" l="1"/>
  <c r="E57" i="12" s="1"/>
  <c r="E55" i="12"/>
  <c r="E53" i="12"/>
  <c r="E52" i="12"/>
  <c r="E54" i="12" s="1"/>
  <c r="E58" i="12" s="1"/>
  <c r="E48" i="12"/>
  <c r="E47" i="12"/>
  <c r="E44" i="12"/>
  <c r="E41" i="12"/>
  <c r="E49" i="12" s="1"/>
  <c r="E37" i="12"/>
  <c r="E34" i="12"/>
  <c r="E38" i="12" s="1"/>
  <c r="E31" i="12"/>
  <c r="E27" i="12"/>
  <c r="E24" i="12"/>
  <c r="E28" i="12" s="1"/>
  <c r="E21" i="12"/>
  <c r="E29" i="12" s="1"/>
  <c r="E39" i="12" l="1"/>
  <c r="E50" i="12"/>
  <c r="E51" i="12" s="1"/>
  <c r="E59" i="12" s="1"/>
  <c r="D51" i="11" l="1"/>
  <c r="D13" i="11"/>
  <c r="F9" i="10" l="1"/>
  <c r="E9" i="10"/>
  <c r="D9" i="10"/>
  <c r="C9" i="10"/>
  <c r="B9" i="10"/>
  <c r="A5" i="9" l="1"/>
  <c r="A5" i="8" l="1"/>
  <c r="K19" i="7" l="1"/>
  <c r="J19" i="7"/>
  <c r="I19" i="7"/>
  <c r="H19" i="7"/>
  <c r="G19" i="7"/>
  <c r="F19" i="7"/>
  <c r="E19" i="7"/>
  <c r="D19" i="7"/>
  <c r="C19" i="7"/>
  <c r="B19" i="7"/>
  <c r="C25" i="6" l="1"/>
  <c r="B25" i="6"/>
  <c r="C8" i="6"/>
  <c r="C26" i="6" s="1"/>
  <c r="B8" i="6"/>
  <c r="B26" i="6" s="1"/>
  <c r="C28" i="5" l="1"/>
  <c r="C29" i="5" s="1"/>
  <c r="B28" i="5"/>
  <c r="B29" i="5" s="1"/>
  <c r="C8" i="5"/>
  <c r="B8" i="5"/>
  <c r="G19" i="4" l="1"/>
  <c r="E19" i="4"/>
  <c r="D19" i="4"/>
  <c r="C19" i="4"/>
  <c r="B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19" i="4" s="1"/>
  <c r="K27" i="3" l="1"/>
  <c r="I27" i="3"/>
  <c r="F27" i="3"/>
  <c r="D27" i="3"/>
  <c r="C27" i="3"/>
  <c r="B27" i="3"/>
  <c r="J26" i="3"/>
  <c r="G26" i="3"/>
  <c r="E26" i="3"/>
  <c r="H26" i="3" s="1"/>
  <c r="J25" i="3"/>
  <c r="G25" i="3"/>
  <c r="E25" i="3"/>
  <c r="H25" i="3" s="1"/>
  <c r="J24" i="3"/>
  <c r="G24" i="3"/>
  <c r="E24" i="3"/>
  <c r="H24" i="3" s="1"/>
  <c r="J23" i="3"/>
  <c r="G23" i="3"/>
  <c r="E23" i="3"/>
  <c r="H23" i="3" s="1"/>
  <c r="J22" i="3"/>
  <c r="G22" i="3"/>
  <c r="E22" i="3"/>
  <c r="H22" i="3" s="1"/>
  <c r="J21" i="3"/>
  <c r="G21" i="3"/>
  <c r="E21" i="3"/>
  <c r="H21" i="3" s="1"/>
  <c r="J20" i="3"/>
  <c r="G20" i="3"/>
  <c r="E20" i="3"/>
  <c r="H20" i="3" s="1"/>
  <c r="J19" i="3"/>
  <c r="G19" i="3"/>
  <c r="E19" i="3"/>
  <c r="H19" i="3" s="1"/>
  <c r="J18" i="3"/>
  <c r="G18" i="3"/>
  <c r="E18" i="3"/>
  <c r="H18" i="3" s="1"/>
  <c r="J17" i="3"/>
  <c r="J27" i="3" s="1"/>
  <c r="G17" i="3"/>
  <c r="E17" i="3"/>
  <c r="E27" i="3" s="1"/>
  <c r="J13" i="3"/>
  <c r="F13" i="3"/>
  <c r="D13" i="3"/>
  <c r="C13" i="3"/>
  <c r="B13" i="3"/>
  <c r="G12" i="3"/>
  <c r="E12" i="3"/>
  <c r="E13" i="3" s="1"/>
  <c r="H8" i="3"/>
  <c r="E8" i="3"/>
  <c r="D8" i="3"/>
  <c r="C8" i="3"/>
  <c r="B8" i="3"/>
  <c r="H12" i="3" l="1"/>
  <c r="H17" i="3"/>
  <c r="H27" i="3" s="1"/>
  <c r="I12" i="3" l="1"/>
  <c r="I13" i="3" s="1"/>
  <c r="H13" i="3"/>
</calcChain>
</file>

<file path=xl/sharedStrings.xml><?xml version="1.0" encoding="utf-8"?>
<sst xmlns="http://schemas.openxmlformats.org/spreadsheetml/2006/main" count="678" uniqueCount="310">
  <si>
    <t>有形固定資産に係る行政目的別の明細</t>
  </si>
  <si>
    <t>自治体名：交野市</t>
  </si>
  <si>
    <t>年度：令和2年度</t>
  </si>
  <si>
    <t>会計：一般会計等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</si>
  <si>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</si>
  <si>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</si>
  <si>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</si>
  <si>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</si>
  <si>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</si>
  <si>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</si>
  <si>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</si>
  <si>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</si>
  <si>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</si>
  <si>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合計</t>
  </si>
  <si>
    <t>事業用資産</t>
  </si>
  <si>
    <t>-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</si>
  <si>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</si>
  <si>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</si>
  <si>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</si>
  <si>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</si>
  <si>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</si>
  <si>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</si>
  <si>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</si>
  <si>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</si>
  <si>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</si>
  <si>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</si>
  <si>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</si>
  <si>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（単位：千円）</t>
    <rPh sb="4" eb="5">
      <t>セン</t>
    </rPh>
    <phoneticPr fontId="5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</si>
  <si>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</si>
  <si>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</si>
  <si>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</si>
  <si>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</si>
  <si>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</si>
  <si>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</si>
  <si>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</si>
  <si>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</si>
  <si>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投資及び出資金の明細</t>
  </si>
  <si>
    <t>自治体名：交野市</t>
    <rPh sb="5" eb="8">
      <t>カタノシ</t>
    </rPh>
    <phoneticPr fontId="5"/>
  </si>
  <si>
    <t>年度：令和2年度</t>
    <rPh sb="3" eb="5">
      <t>レイワ</t>
    </rPh>
    <phoneticPr fontId="5"/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</si>
  <si>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5"/>
  </si>
  <si>
    <t>市場価格のあるもの</t>
  </si>
  <si>
    <t>(単位：千円)</t>
    <rPh sb="4" eb="5">
      <t>セン</t>
    </rPh>
    <phoneticPr fontId="5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</si>
  <si>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</si>
  <si>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</si>
  <si>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</si>
  <si>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</si>
  <si>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</si>
  <si>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</si>
  <si>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</si>
  <si>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調書記載額(単位：千円)</t>
    <rPh sb="18" eb="20">
      <t>タンイ</t>
    </rPh>
    <rPh sb="21" eb="22">
      <t>セン</t>
    </rPh>
    <rPh sb="22" eb="23">
      <t>エン</t>
    </rPh>
    <phoneticPr fontId="5"/>
  </si>
  <si>
    <t>りそなホールディングス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</si>
  <si>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</si>
  <si>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</si>
  <si>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</si>
  <si>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</si>
  <si>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</si>
  <si>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</si>
  <si>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</si>
  <si>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</si>
  <si>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</si>
  <si>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</si>
  <si>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7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</si>
  <si>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</si>
  <si>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</si>
  <si>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</si>
  <si>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</si>
  <si>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パナソニック交野株式会社</t>
    <rPh sb="6" eb="8">
      <t>カタノ</t>
    </rPh>
    <rPh sb="8" eb="10">
      <t>カブシキ</t>
    </rPh>
    <rPh sb="10" eb="12">
      <t>カイシャ</t>
    </rPh>
    <phoneticPr fontId="7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</si>
  <si>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7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</si>
  <si>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7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</si>
  <si>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7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</si>
  <si>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7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</si>
  <si>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7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</si>
  <si>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7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</si>
  <si>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7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</si>
  <si>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7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</si>
  <si>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7"/>
  </si>
  <si>
    <t>基金の明細</t>
    <phoneticPr fontId="5"/>
  </si>
  <si>
    <t>種類</t>
  </si>
  <si>
    <t>現金預金</t>
  </si>
  <si>
    <t>有価証券</t>
  </si>
  <si>
    <t>土地</t>
  </si>
  <si>
    <t>合計_x000D_
(貸借対照表計上額)</t>
  </si>
  <si>
    <t>(参考)財産に関する_x000D_
調書記載額　(単位：千円)</t>
    <rPh sb="19" eb="21">
      <t>タンイ</t>
    </rPh>
    <rPh sb="22" eb="23">
      <t>セン</t>
    </rPh>
    <rPh sb="23" eb="24">
      <t>エン</t>
    </rPh>
    <phoneticPr fontId="5"/>
  </si>
  <si>
    <t>財政調整基金</t>
  </si>
  <si>
    <t>公債費管理基金</t>
  </si>
  <si>
    <t>社会福祉事業基金</t>
  </si>
  <si>
    <t>地域保全整備基金</t>
  </si>
  <si>
    <t>都市の緑基金</t>
  </si>
  <si>
    <t>ふるさと創生桜基金</t>
  </si>
  <si>
    <t>職員退職手当基金</t>
  </si>
  <si>
    <t>第二京阪道路環境監視基金</t>
  </si>
  <si>
    <t>災害対策基金</t>
  </si>
  <si>
    <t>公共施設等整備基金</t>
  </si>
  <si>
    <t>生計援助基金</t>
  </si>
  <si>
    <t>奨学基金</t>
  </si>
  <si>
    <t>交野市学校教育振興基金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</si>
  <si>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</si>
  <si>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</si>
  <si>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</si>
  <si>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</si>
  <si>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</si>
  <si>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小計</t>
  </si>
  <si>
    <t>【未収金】</t>
  </si>
  <si>
    <t>税等未収金</t>
    <rPh sb="0" eb="2">
      <t>ゼイトウ</t>
    </rPh>
    <rPh sb="2" eb="5">
      <t>ミシュウキン</t>
    </rPh>
    <phoneticPr fontId="5"/>
  </si>
  <si>
    <t>市民税（個人）</t>
    <rPh sb="0" eb="2">
      <t>シミン</t>
    </rPh>
    <rPh sb="2" eb="3">
      <t>ゼイ</t>
    </rPh>
    <rPh sb="4" eb="6">
      <t>コジン</t>
    </rPh>
    <phoneticPr fontId="1"/>
  </si>
  <si>
    <t>市民税（法人）</t>
    <rPh sb="0" eb="2">
      <t>シミン</t>
    </rPh>
    <rPh sb="2" eb="3">
      <t>ゼイ</t>
    </rPh>
    <rPh sb="4" eb="6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</si>
  <si>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</si>
  <si>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軽自動車税</t>
    <rPh sb="0" eb="4">
      <t>ケイジドウシャ</t>
    </rPh>
    <rPh sb="4" eb="5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</si>
  <si>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</si>
  <si>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児童福祉費負担金</t>
    <phoneticPr fontId="5"/>
  </si>
  <si>
    <t>社会教育費負担金</t>
    <phoneticPr fontId="5"/>
  </si>
  <si>
    <t>その他の未収金</t>
    <rPh sb="2" eb="3">
      <t>ホカ</t>
    </rPh>
    <rPh sb="4" eb="7">
      <t>ミシュウキン</t>
    </rPh>
    <phoneticPr fontId="5"/>
  </si>
  <si>
    <t>保育所使用料　</t>
    <phoneticPr fontId="5"/>
  </si>
  <si>
    <t>学校使用料　</t>
    <rPh sb="0" eb="2">
      <t>ガッコウ</t>
    </rPh>
    <phoneticPr fontId="5"/>
  </si>
  <si>
    <t>幼稚園保育料</t>
    <rPh sb="0" eb="3">
      <t>ヨウチエン</t>
    </rPh>
    <rPh sb="3" eb="5">
      <t>ホイク</t>
    </rPh>
    <rPh sb="5" eb="6">
      <t>リョウ</t>
    </rPh>
    <phoneticPr fontId="1"/>
  </si>
  <si>
    <t>総務手数料</t>
    <phoneticPr fontId="1"/>
  </si>
  <si>
    <t>清掃手数料</t>
  </si>
  <si>
    <t>学校給食費</t>
    <phoneticPr fontId="5"/>
  </si>
  <si>
    <t>認定こども園給食費</t>
  </si>
  <si>
    <t>雑入</t>
    <rPh sb="0" eb="2">
      <t>ザツニュウ</t>
    </rPh>
    <phoneticPr fontId="1"/>
  </si>
  <si>
    <t>未収金の明細</t>
  </si>
  <si>
    <t>税等未収金</t>
    <rPh sb="0" eb="1">
      <t>ゼイ</t>
    </rPh>
    <rPh sb="1" eb="2">
      <t>トウ</t>
    </rPh>
    <rPh sb="2" eb="5">
      <t>ミシュウキン</t>
    </rPh>
    <phoneticPr fontId="5"/>
  </si>
  <si>
    <t>市民税（個人）</t>
    <rPh sb="0" eb="1">
      <t>シ</t>
    </rPh>
    <phoneticPr fontId="1"/>
  </si>
  <si>
    <t>市民税（法人）</t>
    <rPh sb="0" eb="1">
      <t>シ</t>
    </rPh>
    <phoneticPr fontId="1"/>
  </si>
  <si>
    <t>固定資産税</t>
    <phoneticPr fontId="5"/>
  </si>
  <si>
    <t>軽自動車税</t>
    <phoneticPr fontId="5"/>
  </si>
  <si>
    <t>都市計画税</t>
    <phoneticPr fontId="5"/>
  </si>
  <si>
    <t>社会教育費負担金</t>
  </si>
  <si>
    <t>保育所使用料</t>
  </si>
  <si>
    <t>幼稚園保育料</t>
  </si>
  <si>
    <t>学校給食費</t>
  </si>
  <si>
    <t>雑入</t>
  </si>
  <si>
    <t>地方債等（借入先別）の明細</t>
  </si>
  <si>
    <t>会計：一般会計等</t>
    <rPh sb="3" eb="5">
      <t>イッパン</t>
    </rPh>
    <rPh sb="5" eb="7">
      <t>カイケイ</t>
    </rPh>
    <rPh sb="7" eb="8">
      <t>トウ</t>
    </rPh>
    <phoneticPr fontId="5"/>
  </si>
  <si>
    <t>地方債等_x000D_
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</si>
  <si>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</si>
  <si>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</si>
  <si>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</si>
  <si>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</si>
  <si>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</si>
  <si>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</si>
  <si>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</si>
  <si>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</si>
  <si>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</si>
  <si>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</si>
  <si>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</si>
  <si>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</si>
  <si>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</si>
  <si>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</si>
  <si>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</si>
  <si>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</si>
  <si>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</si>
  <si>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</si>
  <si>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【その他】</t>
  </si>
  <si>
    <t>地方債等（利率別）の明細</t>
  </si>
  <si>
    <t>地方債等残高</t>
  </si>
  <si>
    <t>1.5％以下</t>
  </si>
  <si>
    <t>1.5％超_x000D_
2.0％以下</t>
  </si>
  <si>
    <t>2.0％超_x000D_
2.5％以下</t>
  </si>
  <si>
    <t>2.5％超_x000D_
3.0％以下</t>
  </si>
  <si>
    <t>3.0％超_x000D_
3.5％以下</t>
  </si>
  <si>
    <t>3.5％超_x000D_
4.0％以下</t>
  </si>
  <si>
    <t>4.0％超</t>
  </si>
  <si>
    <t>（参考）_x000D_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</si>
  <si>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</si>
  <si>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</si>
  <si>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</si>
  <si>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</si>
  <si>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</si>
  <si>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</si>
  <si>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</si>
  <si>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</si>
  <si>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</si>
  <si>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</si>
  <si>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</si>
  <si>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</si>
  <si>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</si>
  <si>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</si>
  <si>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</si>
  <si>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</si>
  <si>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</si>
  <si>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</si>
  <si>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補助金等の明細</t>
    <phoneticPr fontId="5"/>
  </si>
  <si>
    <t>(単位：千円)</t>
    <rPh sb="4" eb="5">
      <t>セン</t>
    </rPh>
    <rPh sb="5" eb="6">
      <t>エン</t>
    </rPh>
    <phoneticPr fontId="5"/>
  </si>
  <si>
    <t>名称</t>
  </si>
  <si>
    <t>相手先</t>
  </si>
  <si>
    <t>金額</t>
  </si>
  <si>
    <t>支出目的</t>
  </si>
  <si>
    <t>他団体への公共施設等整備補助金等</t>
    <phoneticPr fontId="5"/>
  </si>
  <si>
    <t>【一般会計】</t>
    <rPh sb="1" eb="3">
      <t>イッパン</t>
    </rPh>
    <rPh sb="3" eb="5">
      <t>カイケイ</t>
    </rPh>
    <phoneticPr fontId="5"/>
  </si>
  <si>
    <t>土地区画整理費</t>
  </si>
  <si>
    <t>交野市星田駅北土地区画整理組合　理事長　和久田　泰弘</t>
  </si>
  <si>
    <t>星田北・星田駅北土地区画整理組合補助金</t>
  </si>
  <si>
    <t>交野市・枚方市星田北土地区画整理組合　理事長　中井　喜代治</t>
  </si>
  <si>
    <t>児童福祉総務費</t>
  </si>
  <si>
    <t>(福)晋栄福祉会あまだのみやちどりこども園　理事長　濵田　和則</t>
  </si>
  <si>
    <t>私立認定こども園等事業費補助金（こども）</t>
  </si>
  <si>
    <t>（特非）えがおネット</t>
    <phoneticPr fontId="5"/>
  </si>
  <si>
    <t>私立認定こども園等事業費補助金（こども）</t>
    <phoneticPr fontId="5"/>
  </si>
  <si>
    <t>（学）高岡学園</t>
    <phoneticPr fontId="5"/>
  </si>
  <si>
    <t>塵芥処理費</t>
  </si>
  <si>
    <t>四條畷市交野市清掃施設組合　管理者　四条畷市長　東　修平</t>
  </si>
  <si>
    <t>四條畷市交野市清掃施設組合負担金（環総）</t>
  </si>
  <si>
    <t>計</t>
  </si>
  <si>
    <t>その他の補助金等</t>
    <phoneticPr fontId="5"/>
  </si>
  <si>
    <t>特別定額給付金給付事業費</t>
  </si>
  <si>
    <t>定額給付金等受給者</t>
  </si>
  <si>
    <t>特別定額給付金</t>
  </si>
  <si>
    <t>社会福祉総務費</t>
  </si>
  <si>
    <t>大阪府後期高齢者医療広域連合　広域連合長　</t>
  </si>
  <si>
    <t>大阪府後期高齢者医療広域連合負担金（医療）</t>
  </si>
  <si>
    <t>大阪府後期高齢者医療広域連合療養給付費負担金（医療）</t>
  </si>
  <si>
    <t>後期高齢者医療広域連合療養給付費負担金（過年度分）（医療）</t>
  </si>
  <si>
    <t>子育て世帯臨時特例給付金受給者</t>
  </si>
  <si>
    <t>子育て世帯への臨時特別給付金（子育）</t>
  </si>
  <si>
    <t>おりひめ子育て支援臨時特別給付金（子育）</t>
  </si>
  <si>
    <t>上水道費</t>
  </si>
  <si>
    <t>交野市水道事業管理者　職務代理者　水道局長　松川　剛</t>
  </si>
  <si>
    <t>水道事業会計負担金</t>
  </si>
  <si>
    <t>（学）高岡学園　高岡幼稚園　理事長　中田　智子</t>
  </si>
  <si>
    <t>臨時福祉給付金受給者</t>
  </si>
  <si>
    <t>ひとり親世帯臨時特別給付金（子育）</t>
  </si>
  <si>
    <t>公共下水道費</t>
  </si>
  <si>
    <t>交野市長　黒田　実　</t>
  </si>
  <si>
    <t>下水道事業会計負担金</t>
  </si>
  <si>
    <t>(福)明徳園 交野保育園 理事長 寺西 加代子</t>
  </si>
  <si>
    <t>常備消防費</t>
  </si>
  <si>
    <t>枚方寝屋川消防組合　管理者</t>
  </si>
  <si>
    <t>消防指令業務負担金</t>
  </si>
  <si>
    <t>商工業振興費</t>
  </si>
  <si>
    <t>支援給付費受給者</t>
  </si>
  <si>
    <t>中小企業者等事業継続支援金</t>
  </si>
  <si>
    <t>テレワーク等導入支援金</t>
  </si>
  <si>
    <t>北河内４市リサイクル施設組合　管理者　広瀬　慶輔</t>
  </si>
  <si>
    <t>北河内4市リサイクル施設組合負担金（環総）</t>
  </si>
  <si>
    <t>子育て支援事業補助金（こども）</t>
  </si>
  <si>
    <t>新生児臨時特別給付金給付事業費</t>
  </si>
  <si>
    <t>新生児臨時特別給付金</t>
  </si>
  <si>
    <t>大阪府知事　吉村　洋文</t>
  </si>
  <si>
    <t>休業要請支援金（府・市町村共同支援金）事業負担金</t>
  </si>
  <si>
    <t>戸籍住民基本台帳費</t>
  </si>
  <si>
    <t>地方公共団体情報システム機構　理事長　吉本　和彦（市民課）</t>
  </si>
  <si>
    <t>コンビニ交付市町村負担金</t>
  </si>
  <si>
    <t>個人番号カード交付事業費交付金</t>
  </si>
  <si>
    <t>(福)交野市社会福祉協議会 会長　山口　幸三</t>
  </si>
  <si>
    <t>小地域活動推進事業補助金（福総）</t>
  </si>
  <si>
    <t>新型コロナウイルス感染症対応支援金（福総）</t>
  </si>
  <si>
    <t>予防費</t>
  </si>
  <si>
    <t>北河内夜間救急センター協議会 会長 枚方市長 伏見 隆</t>
  </si>
  <si>
    <t>北河内夜間救急センター負担金</t>
  </si>
  <si>
    <t>保健体育総務費</t>
  </si>
  <si>
    <t>ﾐｽﾞﾉｸﾞﾙｰﾌﾟ代表企業 美津濃㈱ 代表取締役社長 水野 明人</t>
  </si>
  <si>
    <t>新型コロナウイルス感染症対応支援金（社教）</t>
  </si>
  <si>
    <t>一般管理費</t>
  </si>
  <si>
    <t>水道局職員退職手当負担金（人事）</t>
  </si>
  <si>
    <t>自治振興費</t>
  </si>
  <si>
    <t>青山区　区長　大﨑　春茂</t>
  </si>
  <si>
    <t>自治振興補助金（地振）</t>
  </si>
  <si>
    <t>介護保険サービス事業所特別支援金（高介）</t>
  </si>
  <si>
    <t>障がい福祉サービス事業所特別支援金（障がい）</t>
  </si>
  <si>
    <t>補助金受給者</t>
  </si>
  <si>
    <t>交通系ICカード運賃購入費補助金（福総）</t>
  </si>
  <si>
    <t>住居確保給付金（福総）</t>
  </si>
  <si>
    <t>公益社団法人交野市シルバー人材センター　理事長　松本　孝則</t>
  </si>
  <si>
    <t>シルバー人材センター事業補助金（高介）</t>
  </si>
  <si>
    <t>消防施設費</t>
  </si>
  <si>
    <t>消火栓負担金</t>
  </si>
  <si>
    <t>企画費</t>
  </si>
  <si>
    <t>「星のしずく、きらり☆」製造負担金</t>
  </si>
  <si>
    <t>その他</t>
    <rPh sb="2" eb="3">
      <t>タ</t>
    </rPh>
    <phoneticPr fontId="5"/>
  </si>
  <si>
    <t>財源の明細</t>
  </si>
  <si>
    <t>会計</t>
  </si>
  <si>
    <t>財源の内容</t>
  </si>
  <si>
    <t>一般会計</t>
  </si>
  <si>
    <t>税収等</t>
    <phoneticPr fontId="5"/>
  </si>
  <si>
    <t>市税</t>
    <rPh sb="0" eb="1">
      <t>シ</t>
    </rPh>
    <rPh sb="1" eb="2">
      <t>ゼイ</t>
    </rPh>
    <phoneticPr fontId="1"/>
  </si>
  <si>
    <t>地方譲与税</t>
  </si>
  <si>
    <t>利子割交付金</t>
  </si>
  <si>
    <t>配当割交付金</t>
  </si>
  <si>
    <t>株式等譲渡所得割交付金</t>
  </si>
  <si>
    <t>法人事業税交付金</t>
    <rPh sb="0" eb="2">
      <t>ホウジン</t>
    </rPh>
    <rPh sb="2" eb="5">
      <t>ジギョウゼイ</t>
    </rPh>
    <phoneticPr fontId="1"/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</si>
  <si>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</si>
  <si>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</si>
  <si>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環境性能割交付金</t>
    <rPh sb="0" eb="4">
      <t>カンキョウセイノウ</t>
    </rPh>
    <rPh sb="4" eb="5">
      <t>ワリ</t>
    </rPh>
    <phoneticPr fontId="1"/>
  </si>
  <si>
    <t>地方特例交付金</t>
  </si>
  <si>
    <t>地方交付税</t>
  </si>
  <si>
    <t>交通安全対策特別交付金</t>
  </si>
  <si>
    <t>分担金及び負担金</t>
  </si>
  <si>
    <t>寄附金</t>
  </si>
  <si>
    <t>財産区繰入金</t>
    <rPh sb="0" eb="2">
      <t>ザイサン</t>
    </rPh>
    <rPh sb="2" eb="3">
      <t>ク</t>
    </rPh>
    <rPh sb="3" eb="5">
      <t>クリイレ</t>
    </rPh>
    <rPh sb="5" eb="6">
      <t>キン</t>
    </rPh>
    <phoneticPr fontId="1"/>
  </si>
  <si>
    <t>国県等補助金</t>
  </si>
  <si>
    <t>資本的_x000D_
補助金</t>
  </si>
  <si>
    <t>国庫支出金</t>
  </si>
  <si>
    <t>都道府県等支出金</t>
  </si>
  <si>
    <t>経常的_x000D_
補助金</t>
  </si>
  <si>
    <t>公共用地先行取得事業特別会計</t>
    <phoneticPr fontId="5"/>
  </si>
  <si>
    <t>他会計繰入金</t>
    <rPh sb="0" eb="1">
      <t>タ</t>
    </rPh>
    <rPh sb="1" eb="3">
      <t>カイケイ</t>
    </rPh>
    <phoneticPr fontId="1"/>
  </si>
  <si>
    <t>一般会計等相殺</t>
    <phoneticPr fontId="5"/>
  </si>
  <si>
    <t>一般会計等</t>
    <rPh sb="0" eb="2">
      <t>イッパン</t>
    </rPh>
    <rPh sb="2" eb="4">
      <t>カイケイ</t>
    </rPh>
    <rPh sb="4" eb="5">
      <t>トウ</t>
    </rPh>
    <phoneticPr fontId="5"/>
  </si>
  <si>
    <t>財源情報の明細</t>
  </si>
  <si>
    <t>（単位：千円）</t>
    <rPh sb="4" eb="5">
      <t>セン</t>
    </rPh>
    <rPh sb="5" eb="6">
      <t>エン</t>
    </rPh>
    <phoneticPr fontId="5"/>
  </si>
  <si>
    <t>内訳</t>
  </si>
  <si>
    <t>地方債等</t>
  </si>
  <si>
    <t>税収等</t>
  </si>
  <si>
    <t>純行政コスト</t>
  </si>
  <si>
    <t>有形固定資産等の増加</t>
  </si>
  <si>
    <t>貸付金・基金等の増加</t>
  </si>
  <si>
    <t>-</t>
    <phoneticPr fontId="5"/>
  </si>
  <si>
    <t>資金の明細</t>
  </si>
  <si>
    <t>要求払預金</t>
    <rPh sb="0" eb="3">
      <t>ヨウキュウバラ</t>
    </rPh>
    <rPh sb="3" eb="5">
      <t>ヨキン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</si>
</sst>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,;[Red]\-#,##0,;&quot;-&quot;"/>
    <numFmt numFmtId="177" formatCode="#,##0;[Red]\-#,##0;&quot;-&quot;"/>
  </numFmts>
  <fonts count="13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3" fontId="2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0" xfId="0" applyNumberFormat="1" applyFont="1"/>
    <xf numFmtId="176" fontId="3" fillId="0" borderId="1" xfId="0" applyNumberFormat="1" applyFont="1" applyBorder="1" applyAlignment="1">
      <alignment horizontal="right" vertical="center"/>
    </xf>
    <xf numFmtId="3" fontId="1" fillId="0" borderId="0" xfId="0" applyNumberFormat="1" applyFont="1"/>
    <xf numFmtId="3" fontId="7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vertical="center"/>
    </xf>
    <xf numFmtId="9" fontId="3" fillId="0" borderId="1" xfId="1" applyNumberFormat="1" applyFont="1" applyFill="1" applyBorder="1">
      <alignment vertical="center"/>
    </xf>
    <xf numFmtId="177" fontId="3" fillId="0" borderId="1" xfId="1" applyNumberFormat="1" applyFont="1" applyFill="1" applyBorder="1" applyAlignment="1">
      <alignment vertical="center"/>
    </xf>
    <xf numFmtId="38" fontId="3" fillId="0" borderId="2" xfId="1" applyFont="1" applyFill="1" applyBorder="1">
      <alignment vertical="center"/>
    </xf>
    <xf numFmtId="10" fontId="3" fillId="0" borderId="1" xfId="1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3" fontId="3" fillId="0" borderId="0" xfId="0" applyNumberFormat="1" applyFont="1" applyFill="1"/>
    <xf numFmtId="177" fontId="3" fillId="0" borderId="3" xfId="0" applyNumberFormat="1" applyFont="1" applyBorder="1" applyAlignment="1">
      <alignment horizontal="center" vertical="center"/>
    </xf>
    <xf numFmtId="176" fontId="3" fillId="0" borderId="3" xfId="1" applyNumberFormat="1" applyFont="1" applyFill="1" applyBorder="1" applyAlignment="1">
      <alignment vertical="center"/>
    </xf>
    <xf numFmtId="177" fontId="3" fillId="0" borderId="1" xfId="0" applyNumberFormat="1" applyFont="1" applyBorder="1" applyAlignment="1">
      <alignment horizontal="left" vertical="center" indent="1"/>
    </xf>
    <xf numFmtId="177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0" fontId="3" fillId="0" borderId="7" xfId="2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3" fontId="9" fillId="0" borderId="0" xfId="0" applyNumberFormat="1" applyFont="1"/>
    <xf numFmtId="3" fontId="1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10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177" fontId="10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readingOrder="1"/>
    </xf>
    <xf numFmtId="176" fontId="3" fillId="3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176" fontId="12" fillId="0" borderId="1" xfId="1" applyNumberFormat="1" applyFont="1" applyFill="1" applyBorder="1" applyAlignment="1">
      <alignment horizontal="right" vertical="center"/>
    </xf>
    <xf numFmtId="3" fontId="11" fillId="0" borderId="8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readingOrder="1"/>
    </xf>
    <xf numFmtId="0" fontId="0" fillId="0" borderId="7" xfId="0" applyFill="1" applyBorder="1" applyAlignment="1">
      <alignment vertical="center" readingOrder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readingOrder="1"/>
    </xf>
    <xf numFmtId="0" fontId="0" fillId="0" borderId="7" xfId="0" applyBorder="1" applyAlignment="1">
      <alignment vertical="center" readingOrder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13" Type="http://schemas.openxmlformats.org/officeDocument/2006/relationships/worksheet" Target="worksheets/sheet13.xml" />
  <Relationship Id="rId1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worksheet" Target="worksheets/sheet12.xml" />
  <Relationship Id="rId1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6" Type="http://schemas.openxmlformats.org/officeDocument/2006/relationships/styles" Target="styles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worksheet" Target="worksheets/sheet11.xml" />
  <Relationship Id="rId5" Type="http://schemas.openxmlformats.org/officeDocument/2006/relationships/worksheet" Target="worksheets/sheet5.xml" />
  <Relationship Id="rId15" Type="http://schemas.openxmlformats.org/officeDocument/2006/relationships/theme" Target="theme/theme1.xml" />
  <Relationship Id="rId10" Type="http://schemas.openxmlformats.org/officeDocument/2006/relationships/worksheet" Target="worksheets/sheet10.xml" />
  <Relationship Id="rId4" Type="http://schemas.openxmlformats.org/officeDocument/2006/relationships/worksheet" Target="worksheets/sheet4.xml" />
  <Relationship Id="rId9" Type="http://schemas.openxmlformats.org/officeDocument/2006/relationships/worksheet" Target="worksheets/sheet9.xml" />
  <Relationship Id="rId14" Type="http://schemas.openxmlformats.org/officeDocument/2006/relationships/worksheet" Target="worksheets/sheet14.xml" 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10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0.bin" />
</Relationships>
</file>

<file path=xl/worksheets/_rels/sheet1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1.bin" />
</Relationships>
</file>

<file path=xl/worksheets/_rels/sheet1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2.bin" />
</Relationships>
</file>

<file path=xl/worksheets/_rels/sheet1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3.bin" />
</Relationships>
</file>

<file path=xl/worksheets/_rels/sheet1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4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_rels/sheet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4.bin" />
</Relationships>
</file>

<file path=xl/worksheets/_rels/sheet5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5.bin" />
</Relationships>
</file>

<file path=xl/worksheets/_rels/sheet6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6.bin" />
</Relationships>
</file>

<file path=xl/worksheets/_rels/sheet7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7.bin" />
</Relationships>
</file>

<file path=xl/worksheets/_rels/sheet8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8.bin" />
</Relationships>
</file>

<file path=xl/worksheets/_rels/sheet9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9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B17" sqref="B17"/>
    </sheetView>
  </sheetViews>
  <sheetFormatPr defaultColWidth="8.875" defaultRowHeight="11.25" x14ac:dyDescent="0.15"/>
  <cols>
    <col min="1" max="1" width="16.25" style="6" bestFit="1" customWidth="1"/>
    <col min="2" max="8" width="15.875" style="6" customWidth="1"/>
    <col min="9" max="16384" width="8.875" style="6"/>
  </cols>
  <sheetData>
    <row r="1" spans="1:8" ht="21" x14ac:dyDescent="0.15">
      <c r="A1" s="77" t="s">
        <v>28</v>
      </c>
      <c r="B1" s="77"/>
      <c r="C1" s="77"/>
      <c r="D1" s="77"/>
      <c r="E1" s="77"/>
      <c r="F1" s="77"/>
      <c r="G1" s="77"/>
      <c r="H1" s="77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3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27</v>
      </c>
    </row>
    <row r="5" spans="1:8" ht="33.75" x14ac:dyDescent="0.15">
      <c r="A5" s="2" t="s">
        <v>4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</row>
    <row r="6" spans="1:8" x14ac:dyDescent="0.15">
      <c r="A6" s="5" t="s">
        <v>14</v>
      </c>
      <c r="B6" s="7">
        <v>69027874874</v>
      </c>
      <c r="C6" s="7">
        <v>885209932</v>
      </c>
      <c r="D6" s="7">
        <v>25026040</v>
      </c>
      <c r="E6" s="7">
        <v>69888058766</v>
      </c>
      <c r="F6" s="7">
        <v>25109124896</v>
      </c>
      <c r="G6" s="7">
        <v>453480770</v>
      </c>
      <c r="H6" s="7">
        <v>44778933870</v>
      </c>
    </row>
    <row r="7" spans="1:8" x14ac:dyDescent="0.15">
      <c r="A7" s="5" t="s">
        <v>16</v>
      </c>
      <c r="B7" s="7">
        <v>37340812438</v>
      </c>
      <c r="C7" s="7">
        <v>556102556</v>
      </c>
      <c r="D7" s="7" t="s">
        <v>15</v>
      </c>
      <c r="E7" s="7">
        <v>37896914994</v>
      </c>
      <c r="F7" s="7" t="s">
        <v>15</v>
      </c>
      <c r="G7" s="7" t="s">
        <v>15</v>
      </c>
      <c r="H7" s="7">
        <v>37896914994</v>
      </c>
    </row>
    <row r="8" spans="1:8" x14ac:dyDescent="0.15">
      <c r="A8" s="5" t="s">
        <v>17</v>
      </c>
      <c r="B8" s="7" t="s">
        <v>15</v>
      </c>
      <c r="C8" s="7" t="s">
        <v>15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</row>
    <row r="9" spans="1:8" x14ac:dyDescent="0.15">
      <c r="A9" s="5" t="s">
        <v>18</v>
      </c>
      <c r="B9" s="7">
        <v>31443240891</v>
      </c>
      <c r="C9" s="7">
        <v>207623531</v>
      </c>
      <c r="D9" s="7" t="s">
        <v>15</v>
      </c>
      <c r="E9" s="7">
        <v>31650864422</v>
      </c>
      <c r="F9" s="7">
        <v>25097884090</v>
      </c>
      <c r="G9" s="7">
        <v>446729446</v>
      </c>
      <c r="H9" s="7">
        <v>6552980332</v>
      </c>
    </row>
    <row r="10" spans="1:8" x14ac:dyDescent="0.15">
      <c r="A10" s="5" t="s">
        <v>19</v>
      </c>
      <c r="B10" s="7">
        <v>50200705</v>
      </c>
      <c r="C10" s="7">
        <v>77835945</v>
      </c>
      <c r="D10" s="7" t="s">
        <v>15</v>
      </c>
      <c r="E10" s="7">
        <v>128036650</v>
      </c>
      <c r="F10" s="7">
        <v>11240806</v>
      </c>
      <c r="G10" s="7">
        <v>6751324</v>
      </c>
      <c r="H10" s="7">
        <v>116795844</v>
      </c>
    </row>
    <row r="11" spans="1:8" x14ac:dyDescent="0.15">
      <c r="A11" s="5" t="s">
        <v>20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</row>
    <row r="12" spans="1:8" x14ac:dyDescent="0.15">
      <c r="A12" s="5" t="s">
        <v>21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</row>
    <row r="13" spans="1:8" x14ac:dyDescent="0.15">
      <c r="A13" s="5" t="s">
        <v>22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</row>
    <row r="14" spans="1:8" x14ac:dyDescent="0.15">
      <c r="A14" s="5" t="s">
        <v>23</v>
      </c>
      <c r="B14" s="7" t="s">
        <v>15</v>
      </c>
      <c r="C14" s="7" t="s">
        <v>15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</row>
    <row r="15" spans="1:8" x14ac:dyDescent="0.15">
      <c r="A15" s="5" t="s">
        <v>24</v>
      </c>
      <c r="B15" s="7">
        <v>193620840</v>
      </c>
      <c r="C15" s="7">
        <v>43647900</v>
      </c>
      <c r="D15" s="7">
        <v>25026040</v>
      </c>
      <c r="E15" s="7">
        <v>212242700</v>
      </c>
      <c r="F15" s="7" t="s">
        <v>15</v>
      </c>
      <c r="G15" s="7" t="s">
        <v>15</v>
      </c>
      <c r="H15" s="7">
        <v>212242700</v>
      </c>
    </row>
    <row r="16" spans="1:8" x14ac:dyDescent="0.15">
      <c r="A16" s="5" t="s">
        <v>25</v>
      </c>
      <c r="B16" s="7">
        <v>58274972710</v>
      </c>
      <c r="C16" s="7">
        <v>322701299</v>
      </c>
      <c r="D16" s="7" t="s">
        <v>15</v>
      </c>
      <c r="E16" s="7">
        <v>58597674009</v>
      </c>
      <c r="F16" s="7">
        <v>45231958634</v>
      </c>
      <c r="G16" s="7">
        <v>623555340</v>
      </c>
      <c r="H16" s="7">
        <v>13365715375</v>
      </c>
    </row>
    <row r="17" spans="1:8" x14ac:dyDescent="0.15">
      <c r="A17" s="5" t="s">
        <v>16</v>
      </c>
      <c r="B17" s="7">
        <v>6292114435</v>
      </c>
      <c r="C17" s="7">
        <v>160879049</v>
      </c>
      <c r="D17" s="7" t="s">
        <v>15</v>
      </c>
      <c r="E17" s="7">
        <v>6452993484</v>
      </c>
      <c r="F17" s="7" t="s">
        <v>15</v>
      </c>
      <c r="G17" s="7" t="s">
        <v>15</v>
      </c>
      <c r="H17" s="7">
        <v>6452993484</v>
      </c>
    </row>
    <row r="18" spans="1:8" x14ac:dyDescent="0.15">
      <c r="A18" s="5" t="s">
        <v>18</v>
      </c>
      <c r="B18" s="7" t="s">
        <v>15</v>
      </c>
      <c r="C18" s="7" t="s">
        <v>15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</row>
    <row r="19" spans="1:8" x14ac:dyDescent="0.15">
      <c r="A19" s="5" t="s">
        <v>19</v>
      </c>
      <c r="B19" s="7">
        <v>51922600155</v>
      </c>
      <c r="C19" s="7">
        <v>103998350</v>
      </c>
      <c r="D19" s="7" t="s">
        <v>15</v>
      </c>
      <c r="E19" s="7">
        <v>52026598505</v>
      </c>
      <c r="F19" s="7">
        <v>45231958634</v>
      </c>
      <c r="G19" s="7">
        <v>623555340</v>
      </c>
      <c r="H19" s="7">
        <v>6794639871</v>
      </c>
    </row>
    <row r="20" spans="1:8" x14ac:dyDescent="0.15">
      <c r="A20" s="5" t="s">
        <v>23</v>
      </c>
      <c r="B20" s="7" t="s">
        <v>15</v>
      </c>
      <c r="C20" s="7" t="s">
        <v>15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</row>
    <row r="21" spans="1:8" x14ac:dyDescent="0.15">
      <c r="A21" s="5" t="s">
        <v>24</v>
      </c>
      <c r="B21" s="7">
        <v>60258120</v>
      </c>
      <c r="C21" s="7">
        <v>57823900</v>
      </c>
      <c r="D21" s="7" t="s">
        <v>15</v>
      </c>
      <c r="E21" s="7">
        <v>118082020</v>
      </c>
      <c r="F21" s="7" t="s">
        <v>15</v>
      </c>
      <c r="G21" s="7" t="s">
        <v>15</v>
      </c>
      <c r="H21" s="7">
        <v>118082020</v>
      </c>
    </row>
    <row r="22" spans="1:8" x14ac:dyDescent="0.15">
      <c r="A22" s="5" t="s">
        <v>26</v>
      </c>
      <c r="B22" s="7">
        <v>2617041735</v>
      </c>
      <c r="C22" s="7">
        <v>90250933</v>
      </c>
      <c r="D22" s="7">
        <v>32875963</v>
      </c>
      <c r="E22" s="7">
        <v>2674416705</v>
      </c>
      <c r="F22" s="7">
        <v>2410945823</v>
      </c>
      <c r="G22" s="7">
        <v>90585888</v>
      </c>
      <c r="H22" s="7">
        <v>263470882</v>
      </c>
    </row>
    <row r="23" spans="1:8" x14ac:dyDescent="0.15">
      <c r="A23" s="5" t="s">
        <v>13</v>
      </c>
      <c r="B23" s="7">
        <v>129919889319</v>
      </c>
      <c r="C23" s="7">
        <v>1298162164</v>
      </c>
      <c r="D23" s="7">
        <v>57902003</v>
      </c>
      <c r="E23" s="7">
        <v>131160149480</v>
      </c>
      <c r="F23" s="7">
        <v>72752029353</v>
      </c>
      <c r="G23" s="7">
        <v>1167621998</v>
      </c>
      <c r="H23" s="7">
        <v>58408120127</v>
      </c>
    </row>
  </sheetData>
  <mergeCells count="1">
    <mergeCell ref="A1:H1"/>
  </mergeCells>
  <phoneticPr fontId="5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ColWidth="8.875" defaultRowHeight="11.25" x14ac:dyDescent="0.15"/>
  <cols>
    <col min="1" max="1" width="18.875" style="6" customWidth="1"/>
    <col min="2" max="6" width="20.875" style="6" customWidth="1"/>
    <col min="7" max="7" width="10.125" style="6" bestFit="1" customWidth="1"/>
    <col min="8" max="16384" width="8.875" style="6"/>
  </cols>
  <sheetData>
    <row r="1" spans="1:6" ht="21" x14ac:dyDescent="0.2">
      <c r="A1" s="8" t="s">
        <v>174</v>
      </c>
    </row>
    <row r="2" spans="1:6" ht="13.5" x14ac:dyDescent="0.15">
      <c r="A2" s="1" t="s">
        <v>37</v>
      </c>
    </row>
    <row r="3" spans="1:6" ht="13.5" x14ac:dyDescent="0.15">
      <c r="A3" s="1" t="s">
        <v>38</v>
      </c>
    </row>
    <row r="4" spans="1:6" ht="13.5" x14ac:dyDescent="0.15">
      <c r="A4" s="6" t="s">
        <v>39</v>
      </c>
      <c r="F4" s="3" t="s">
        <v>41</v>
      </c>
    </row>
    <row r="5" spans="1:6" ht="22.5" customHeight="1" x14ac:dyDescent="0.15">
      <c r="A5" s="83" t="s">
        <v>4</v>
      </c>
      <c r="B5" s="83" t="s">
        <v>175</v>
      </c>
      <c r="C5" s="83" t="s">
        <v>176</v>
      </c>
      <c r="D5" s="83" t="s">
        <v>177</v>
      </c>
      <c r="E5" s="83"/>
      <c r="F5" s="83" t="s">
        <v>178</v>
      </c>
    </row>
    <row r="6" spans="1:6" ht="22.5" customHeight="1" x14ac:dyDescent="0.15">
      <c r="A6" s="83"/>
      <c r="B6" s="83"/>
      <c r="C6" s="83"/>
      <c r="D6" s="10" t="s">
        <v>179</v>
      </c>
      <c r="E6" s="10" t="s">
        <v>12</v>
      </c>
      <c r="F6" s="83"/>
    </row>
    <row r="7" spans="1:6" ht="18" customHeight="1" x14ac:dyDescent="0.15">
      <c r="A7" s="5" t="s">
        <v>180</v>
      </c>
      <c r="B7" s="24">
        <v>3563470000</v>
      </c>
      <c r="C7" s="24">
        <v>280715269</v>
      </c>
      <c r="D7" s="24">
        <v>148692269</v>
      </c>
      <c r="E7" s="24">
        <v>0</v>
      </c>
      <c r="F7" s="24">
        <v>3695493000</v>
      </c>
    </row>
    <row r="8" spans="1:6" ht="18" customHeight="1" x14ac:dyDescent="0.15">
      <c r="A8" s="5" t="s">
        <v>181</v>
      </c>
      <c r="B8" s="24">
        <v>332062787</v>
      </c>
      <c r="C8" s="24">
        <v>400805270</v>
      </c>
      <c r="D8" s="24">
        <v>332062787</v>
      </c>
      <c r="E8" s="24">
        <v>0</v>
      </c>
      <c r="F8" s="24">
        <v>400805270</v>
      </c>
    </row>
    <row r="9" spans="1:6" ht="18" customHeight="1" x14ac:dyDescent="0.15">
      <c r="A9" s="14" t="s">
        <v>13</v>
      </c>
      <c r="B9" s="17">
        <f>SUM(B7:B8)</f>
        <v>3895532787</v>
      </c>
      <c r="C9" s="17">
        <f>SUM(C7:C8)</f>
        <v>681520539</v>
      </c>
      <c r="D9" s="17">
        <f>SUM(D7:D8)</f>
        <v>480755056</v>
      </c>
      <c r="E9" s="17">
        <f>SUM(E7:E8)</f>
        <v>0</v>
      </c>
      <c r="F9" s="17">
        <f>SUM(F7:F8)</f>
        <v>4096298270</v>
      </c>
    </row>
  </sheetData>
  <mergeCells count="5">
    <mergeCell ref="A5:A6"/>
    <mergeCell ref="B5:B6"/>
    <mergeCell ref="C5:C6"/>
    <mergeCell ref="D5:E5"/>
    <mergeCell ref="F5:F6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85" zoomScaleNormal="85" workbookViewId="0"/>
  </sheetViews>
  <sheetFormatPr defaultColWidth="8.875" defaultRowHeight="15.75" x14ac:dyDescent="0.35"/>
  <cols>
    <col min="1" max="1" width="28.625" style="55" customWidth="1"/>
    <col min="2" max="2" width="26.5" style="55" bestFit="1" customWidth="1"/>
    <col min="3" max="3" width="52.625" style="55" bestFit="1" customWidth="1"/>
    <col min="4" max="4" width="13" style="55" bestFit="1" customWidth="1"/>
    <col min="5" max="5" width="51.75" style="55" bestFit="1" customWidth="1"/>
    <col min="6" max="8" width="10.125" style="55" bestFit="1" customWidth="1"/>
    <col min="9" max="16384" width="8.875" style="55"/>
  </cols>
  <sheetData>
    <row r="1" spans="1:5" ht="30" x14ac:dyDescent="0.6">
      <c r="A1" s="54" t="s">
        <v>182</v>
      </c>
    </row>
    <row r="2" spans="1:5" ht="18.75" x14ac:dyDescent="0.4">
      <c r="A2" s="56" t="s">
        <v>37</v>
      </c>
    </row>
    <row r="3" spans="1:5" ht="18.75" x14ac:dyDescent="0.4">
      <c r="A3" s="56" t="s">
        <v>38</v>
      </c>
    </row>
    <row r="4" spans="1:5" ht="13.5" customHeight="1" x14ac:dyDescent="0.4">
      <c r="A4" s="55" t="s">
        <v>39</v>
      </c>
      <c r="E4" s="57" t="s">
        <v>183</v>
      </c>
    </row>
    <row r="5" spans="1:5" ht="22.5" customHeight="1" x14ac:dyDescent="0.35">
      <c r="A5" s="58" t="s">
        <v>4</v>
      </c>
      <c r="B5" s="58" t="s">
        <v>184</v>
      </c>
      <c r="C5" s="58" t="s">
        <v>185</v>
      </c>
      <c r="D5" s="59" t="s">
        <v>186</v>
      </c>
      <c r="E5" s="58" t="s">
        <v>187</v>
      </c>
    </row>
    <row r="6" spans="1:5" ht="18" customHeight="1" x14ac:dyDescent="0.35">
      <c r="A6" s="84" t="s">
        <v>188</v>
      </c>
      <c r="B6" s="60" t="s">
        <v>189</v>
      </c>
      <c r="C6" s="60"/>
      <c r="D6" s="61"/>
      <c r="E6" s="60"/>
    </row>
    <row r="7" spans="1:5" ht="18" customHeight="1" x14ac:dyDescent="0.35">
      <c r="A7" s="85"/>
      <c r="B7" s="62" t="s">
        <v>190</v>
      </c>
      <c r="C7" s="62" t="s">
        <v>191</v>
      </c>
      <c r="D7" s="63">
        <v>798296000</v>
      </c>
      <c r="E7" s="62" t="s">
        <v>192</v>
      </c>
    </row>
    <row r="8" spans="1:5" ht="18" customHeight="1" x14ac:dyDescent="0.35">
      <c r="A8" s="85"/>
      <c r="B8" s="62" t="s">
        <v>190</v>
      </c>
      <c r="C8" s="62" t="s">
        <v>193</v>
      </c>
      <c r="D8" s="63">
        <v>557871000</v>
      </c>
      <c r="E8" s="62" t="s">
        <v>192</v>
      </c>
    </row>
    <row r="9" spans="1:5" ht="18" customHeight="1" x14ac:dyDescent="0.35">
      <c r="A9" s="85"/>
      <c r="B9" s="62" t="s">
        <v>194</v>
      </c>
      <c r="C9" s="62" t="s">
        <v>195</v>
      </c>
      <c r="D9" s="63">
        <v>377794000</v>
      </c>
      <c r="E9" s="62" t="s">
        <v>196</v>
      </c>
    </row>
    <row r="10" spans="1:5" ht="18" customHeight="1" x14ac:dyDescent="0.35">
      <c r="A10" s="85"/>
      <c r="B10" s="62" t="s">
        <v>194</v>
      </c>
      <c r="C10" s="62" t="s">
        <v>197</v>
      </c>
      <c r="D10" s="63">
        <v>69843000</v>
      </c>
      <c r="E10" s="62" t="s">
        <v>198</v>
      </c>
    </row>
    <row r="11" spans="1:5" ht="18" customHeight="1" x14ac:dyDescent="0.35">
      <c r="A11" s="85"/>
      <c r="B11" s="62" t="s">
        <v>194</v>
      </c>
      <c r="C11" s="62" t="s">
        <v>199</v>
      </c>
      <c r="D11" s="63">
        <v>49473000</v>
      </c>
      <c r="E11" s="62" t="s">
        <v>196</v>
      </c>
    </row>
    <row r="12" spans="1:5" ht="18" customHeight="1" x14ac:dyDescent="0.35">
      <c r="A12" s="85"/>
      <c r="B12" s="62" t="s">
        <v>200</v>
      </c>
      <c r="C12" s="62" t="s">
        <v>201</v>
      </c>
      <c r="D12" s="63">
        <v>4164000</v>
      </c>
      <c r="E12" s="62" t="s">
        <v>202</v>
      </c>
    </row>
    <row r="13" spans="1:5" ht="18" customHeight="1" x14ac:dyDescent="0.35">
      <c r="A13" s="86"/>
      <c r="B13" s="64" t="s">
        <v>203</v>
      </c>
      <c r="C13" s="65"/>
      <c r="D13" s="66">
        <f>SUM(D7:D12)</f>
        <v>1857441000</v>
      </c>
      <c r="E13" s="65"/>
    </row>
    <row r="14" spans="1:5" ht="18" customHeight="1" x14ac:dyDescent="0.35">
      <c r="A14" s="87" t="s">
        <v>204</v>
      </c>
      <c r="B14" s="60" t="s">
        <v>189</v>
      </c>
      <c r="C14" s="60"/>
      <c r="D14" s="61"/>
      <c r="E14" s="60"/>
    </row>
    <row r="15" spans="1:5" ht="18" customHeight="1" x14ac:dyDescent="0.35">
      <c r="A15" s="88"/>
      <c r="B15" s="62" t="s">
        <v>205</v>
      </c>
      <c r="C15" s="62" t="s">
        <v>206</v>
      </c>
      <c r="D15" s="63">
        <v>7753100000</v>
      </c>
      <c r="E15" s="62" t="s">
        <v>207</v>
      </c>
    </row>
    <row r="16" spans="1:5" ht="18" customHeight="1" x14ac:dyDescent="0.35">
      <c r="A16" s="88"/>
      <c r="B16" s="62" t="s">
        <v>200</v>
      </c>
      <c r="C16" s="62" t="s">
        <v>201</v>
      </c>
      <c r="D16" s="63">
        <v>843675000</v>
      </c>
      <c r="E16" s="62" t="s">
        <v>202</v>
      </c>
    </row>
    <row r="17" spans="1:5" ht="18" customHeight="1" x14ac:dyDescent="0.35">
      <c r="A17" s="88"/>
      <c r="B17" s="62" t="s">
        <v>208</v>
      </c>
      <c r="C17" s="62" t="s">
        <v>209</v>
      </c>
      <c r="D17" s="63">
        <v>26426643</v>
      </c>
      <c r="E17" s="62" t="s">
        <v>210</v>
      </c>
    </row>
    <row r="18" spans="1:5" ht="18" customHeight="1" x14ac:dyDescent="0.35">
      <c r="A18" s="88"/>
      <c r="B18" s="62" t="s">
        <v>208</v>
      </c>
      <c r="C18" s="62" t="s">
        <v>209</v>
      </c>
      <c r="D18" s="63">
        <v>739590301</v>
      </c>
      <c r="E18" s="62" t="s">
        <v>211</v>
      </c>
    </row>
    <row r="19" spans="1:5" ht="18" customHeight="1" x14ac:dyDescent="0.35">
      <c r="A19" s="88"/>
      <c r="B19" s="62" t="s">
        <v>208</v>
      </c>
      <c r="C19" s="62" t="s">
        <v>209</v>
      </c>
      <c r="D19" s="63">
        <v>19379032</v>
      </c>
      <c r="E19" s="62" t="s">
        <v>212</v>
      </c>
    </row>
    <row r="20" spans="1:5" ht="18" customHeight="1" x14ac:dyDescent="0.35">
      <c r="A20" s="88"/>
      <c r="B20" s="62" t="s">
        <v>208</v>
      </c>
      <c r="C20" s="62" t="s">
        <v>213</v>
      </c>
      <c r="D20" s="63">
        <v>99260000</v>
      </c>
      <c r="E20" s="62" t="s">
        <v>214</v>
      </c>
    </row>
    <row r="21" spans="1:5" ht="18" customHeight="1" x14ac:dyDescent="0.35">
      <c r="A21" s="88"/>
      <c r="B21" s="62" t="s">
        <v>208</v>
      </c>
      <c r="C21" s="62" t="s">
        <v>213</v>
      </c>
      <c r="D21" s="63">
        <v>99260000</v>
      </c>
      <c r="E21" s="62" t="s">
        <v>215</v>
      </c>
    </row>
    <row r="22" spans="1:5" ht="18" customHeight="1" x14ac:dyDescent="0.35">
      <c r="A22" s="88"/>
      <c r="B22" s="62" t="s">
        <v>216</v>
      </c>
      <c r="C22" s="62" t="s">
        <v>217</v>
      </c>
      <c r="D22" s="63">
        <v>126181934</v>
      </c>
      <c r="E22" s="62" t="s">
        <v>218</v>
      </c>
    </row>
    <row r="23" spans="1:5" ht="18" customHeight="1" x14ac:dyDescent="0.35">
      <c r="A23" s="88"/>
      <c r="B23" s="62" t="s">
        <v>194</v>
      </c>
      <c r="C23" s="62" t="s">
        <v>219</v>
      </c>
      <c r="D23" s="63">
        <v>119316000</v>
      </c>
      <c r="E23" s="62" t="s">
        <v>196</v>
      </c>
    </row>
    <row r="24" spans="1:5" ht="18" customHeight="1" x14ac:dyDescent="0.35">
      <c r="A24" s="88"/>
      <c r="B24" s="62" t="s">
        <v>208</v>
      </c>
      <c r="C24" s="62" t="s">
        <v>220</v>
      </c>
      <c r="D24" s="63">
        <v>111750000</v>
      </c>
      <c r="E24" s="62" t="s">
        <v>221</v>
      </c>
    </row>
    <row r="25" spans="1:5" ht="18" customHeight="1" x14ac:dyDescent="0.35">
      <c r="A25" s="88"/>
      <c r="B25" s="62" t="s">
        <v>222</v>
      </c>
      <c r="C25" s="62" t="s">
        <v>223</v>
      </c>
      <c r="D25" s="63">
        <v>110178222</v>
      </c>
      <c r="E25" s="62" t="s">
        <v>224</v>
      </c>
    </row>
    <row r="26" spans="1:5" ht="18" customHeight="1" x14ac:dyDescent="0.35">
      <c r="A26" s="88"/>
      <c r="B26" s="62" t="s">
        <v>194</v>
      </c>
      <c r="C26" s="62" t="s">
        <v>225</v>
      </c>
      <c r="D26" s="63">
        <v>79221686</v>
      </c>
      <c r="E26" s="62" t="s">
        <v>196</v>
      </c>
    </row>
    <row r="27" spans="1:5" ht="18" customHeight="1" x14ac:dyDescent="0.35">
      <c r="A27" s="88"/>
      <c r="B27" s="62" t="s">
        <v>226</v>
      </c>
      <c r="C27" s="62" t="s">
        <v>227</v>
      </c>
      <c r="D27" s="63">
        <v>72238429</v>
      </c>
      <c r="E27" s="62" t="s">
        <v>228</v>
      </c>
    </row>
    <row r="28" spans="1:5" ht="18" customHeight="1" x14ac:dyDescent="0.35">
      <c r="A28" s="88"/>
      <c r="B28" s="62" t="s">
        <v>229</v>
      </c>
      <c r="C28" s="62" t="s">
        <v>230</v>
      </c>
      <c r="D28" s="63">
        <v>55500000</v>
      </c>
      <c r="E28" s="62" t="s">
        <v>231</v>
      </c>
    </row>
    <row r="29" spans="1:5" ht="18" customHeight="1" x14ac:dyDescent="0.35">
      <c r="A29" s="88"/>
      <c r="B29" s="62" t="s">
        <v>229</v>
      </c>
      <c r="C29" s="62" t="s">
        <v>230</v>
      </c>
      <c r="D29" s="63">
        <v>494000</v>
      </c>
      <c r="E29" s="62" t="s">
        <v>232</v>
      </c>
    </row>
    <row r="30" spans="1:5" ht="18" customHeight="1" x14ac:dyDescent="0.35">
      <c r="A30" s="88"/>
      <c r="B30" s="62" t="s">
        <v>200</v>
      </c>
      <c r="C30" s="62" t="s">
        <v>233</v>
      </c>
      <c r="D30" s="63">
        <v>51144054</v>
      </c>
      <c r="E30" s="62" t="s">
        <v>234</v>
      </c>
    </row>
    <row r="31" spans="1:5" ht="18" customHeight="1" x14ac:dyDescent="0.35">
      <c r="A31" s="88"/>
      <c r="B31" s="62" t="s">
        <v>194</v>
      </c>
      <c r="C31" s="62" t="s">
        <v>195</v>
      </c>
      <c r="D31" s="63">
        <v>46475432</v>
      </c>
      <c r="E31" s="62" t="s">
        <v>196</v>
      </c>
    </row>
    <row r="32" spans="1:5" ht="18" customHeight="1" x14ac:dyDescent="0.35">
      <c r="A32" s="88"/>
      <c r="B32" s="62" t="s">
        <v>194</v>
      </c>
      <c r="C32" s="62" t="s">
        <v>195</v>
      </c>
      <c r="D32" s="63">
        <v>819000</v>
      </c>
      <c r="E32" s="62" t="s">
        <v>235</v>
      </c>
    </row>
    <row r="33" spans="1:5" ht="18" customHeight="1" x14ac:dyDescent="0.35">
      <c r="A33" s="88"/>
      <c r="B33" s="62" t="s">
        <v>236</v>
      </c>
      <c r="C33" s="62" t="s">
        <v>206</v>
      </c>
      <c r="D33" s="63">
        <v>41900000</v>
      </c>
      <c r="E33" s="62" t="s">
        <v>237</v>
      </c>
    </row>
    <row r="34" spans="1:5" ht="18" customHeight="1" x14ac:dyDescent="0.35">
      <c r="A34" s="88"/>
      <c r="B34" s="62" t="s">
        <v>229</v>
      </c>
      <c r="C34" s="62" t="s">
        <v>238</v>
      </c>
      <c r="D34" s="63">
        <v>40000000</v>
      </c>
      <c r="E34" s="62" t="s">
        <v>239</v>
      </c>
    </row>
    <row r="35" spans="1:5" ht="18" customHeight="1" x14ac:dyDescent="0.35">
      <c r="A35" s="88"/>
      <c r="B35" s="62" t="s">
        <v>240</v>
      </c>
      <c r="C35" s="62" t="s">
        <v>241</v>
      </c>
      <c r="D35" s="63">
        <v>2728000</v>
      </c>
      <c r="E35" s="62" t="s">
        <v>242</v>
      </c>
    </row>
    <row r="36" spans="1:5" ht="18" customHeight="1" x14ac:dyDescent="0.35">
      <c r="A36" s="88"/>
      <c r="B36" s="62" t="s">
        <v>240</v>
      </c>
      <c r="C36" s="62" t="s">
        <v>241</v>
      </c>
      <c r="D36" s="63">
        <v>33332600</v>
      </c>
      <c r="E36" s="62" t="s">
        <v>243</v>
      </c>
    </row>
    <row r="37" spans="1:5" ht="18" customHeight="1" x14ac:dyDescent="0.35">
      <c r="A37" s="88"/>
      <c r="B37" s="62" t="s">
        <v>208</v>
      </c>
      <c r="C37" s="62" t="s">
        <v>244</v>
      </c>
      <c r="D37" s="63">
        <v>24615000</v>
      </c>
      <c r="E37" s="62" t="s">
        <v>245</v>
      </c>
    </row>
    <row r="38" spans="1:5" ht="18" customHeight="1" x14ac:dyDescent="0.35">
      <c r="A38" s="88"/>
      <c r="B38" s="62" t="s">
        <v>208</v>
      </c>
      <c r="C38" s="62" t="s">
        <v>244</v>
      </c>
      <c r="D38" s="63">
        <v>2520000</v>
      </c>
      <c r="E38" s="62" t="s">
        <v>246</v>
      </c>
    </row>
    <row r="39" spans="1:5" ht="18" customHeight="1" x14ac:dyDescent="0.35">
      <c r="A39" s="88"/>
      <c r="B39" s="62" t="s">
        <v>247</v>
      </c>
      <c r="C39" s="62" t="s">
        <v>248</v>
      </c>
      <c r="D39" s="63">
        <v>19568000</v>
      </c>
      <c r="E39" s="62" t="s">
        <v>249</v>
      </c>
    </row>
    <row r="40" spans="1:5" ht="18" customHeight="1" x14ac:dyDescent="0.35">
      <c r="A40" s="88"/>
      <c r="B40" s="62" t="s">
        <v>250</v>
      </c>
      <c r="C40" s="62" t="s">
        <v>251</v>
      </c>
      <c r="D40" s="63">
        <v>19295500</v>
      </c>
      <c r="E40" s="62" t="s">
        <v>252</v>
      </c>
    </row>
    <row r="41" spans="1:5" ht="18" customHeight="1" x14ac:dyDescent="0.35">
      <c r="A41" s="88"/>
      <c r="B41" s="62" t="s">
        <v>253</v>
      </c>
      <c r="C41" s="62" t="s">
        <v>217</v>
      </c>
      <c r="D41" s="63">
        <v>17505659</v>
      </c>
      <c r="E41" s="62" t="s">
        <v>254</v>
      </c>
    </row>
    <row r="42" spans="1:5" ht="18" customHeight="1" x14ac:dyDescent="0.35">
      <c r="A42" s="88"/>
      <c r="B42" s="62" t="s">
        <v>255</v>
      </c>
      <c r="C42" s="62" t="s">
        <v>256</v>
      </c>
      <c r="D42" s="63">
        <v>14204488</v>
      </c>
      <c r="E42" s="62" t="s">
        <v>257</v>
      </c>
    </row>
    <row r="43" spans="1:5" ht="18" customHeight="1" x14ac:dyDescent="0.35">
      <c r="A43" s="88"/>
      <c r="B43" s="62" t="s">
        <v>208</v>
      </c>
      <c r="C43" s="62" t="s">
        <v>230</v>
      </c>
      <c r="D43" s="63">
        <v>5900000</v>
      </c>
      <c r="E43" s="62" t="s">
        <v>258</v>
      </c>
    </row>
    <row r="44" spans="1:5" ht="18" customHeight="1" x14ac:dyDescent="0.35">
      <c r="A44" s="88"/>
      <c r="B44" s="62" t="s">
        <v>208</v>
      </c>
      <c r="C44" s="62" t="s">
        <v>230</v>
      </c>
      <c r="D44" s="63">
        <v>5950000</v>
      </c>
      <c r="E44" s="62" t="s">
        <v>259</v>
      </c>
    </row>
    <row r="45" spans="1:5" ht="18" customHeight="1" x14ac:dyDescent="0.35">
      <c r="A45" s="88"/>
      <c r="B45" s="62" t="s">
        <v>208</v>
      </c>
      <c r="C45" s="62" t="s">
        <v>260</v>
      </c>
      <c r="D45" s="63">
        <v>1747450</v>
      </c>
      <c r="E45" s="62" t="s">
        <v>261</v>
      </c>
    </row>
    <row r="46" spans="1:5" ht="18" customHeight="1" x14ac:dyDescent="0.35">
      <c r="A46" s="88"/>
      <c r="B46" s="62" t="s">
        <v>208</v>
      </c>
      <c r="C46" s="62" t="s">
        <v>260</v>
      </c>
      <c r="D46" s="63">
        <v>9496500</v>
      </c>
      <c r="E46" s="62" t="s">
        <v>262</v>
      </c>
    </row>
    <row r="47" spans="1:5" ht="18" customHeight="1" x14ac:dyDescent="0.35">
      <c r="A47" s="88"/>
      <c r="B47" s="62" t="s">
        <v>208</v>
      </c>
      <c r="C47" s="62" t="s">
        <v>263</v>
      </c>
      <c r="D47" s="63">
        <v>10000000</v>
      </c>
      <c r="E47" s="62" t="s">
        <v>264</v>
      </c>
    </row>
    <row r="48" spans="1:5" ht="18" customHeight="1" x14ac:dyDescent="0.35">
      <c r="A48" s="88"/>
      <c r="B48" s="62" t="s">
        <v>265</v>
      </c>
      <c r="C48" s="62" t="s">
        <v>217</v>
      </c>
      <c r="D48" s="63">
        <v>5670500</v>
      </c>
      <c r="E48" s="62" t="s">
        <v>266</v>
      </c>
    </row>
    <row r="49" spans="1:5" ht="18" customHeight="1" x14ac:dyDescent="0.35">
      <c r="A49" s="88"/>
      <c r="B49" s="62" t="s">
        <v>267</v>
      </c>
      <c r="C49" s="62" t="s">
        <v>217</v>
      </c>
      <c r="D49" s="63">
        <v>715770</v>
      </c>
      <c r="E49" s="62" t="s">
        <v>268</v>
      </c>
    </row>
    <row r="50" spans="1:5" ht="18" customHeight="1" x14ac:dyDescent="0.35">
      <c r="A50" s="88"/>
      <c r="B50" s="62" t="s">
        <v>269</v>
      </c>
      <c r="C50" s="62"/>
      <c r="D50" s="66">
        <v>76811352</v>
      </c>
      <c r="E50" s="62"/>
    </row>
    <row r="51" spans="1:5" ht="18" customHeight="1" x14ac:dyDescent="0.35">
      <c r="A51" s="89"/>
      <c r="B51" s="64" t="s">
        <v>203</v>
      </c>
      <c r="C51" s="65"/>
      <c r="D51" s="66">
        <f>SUM(D15:D50)</f>
        <v>10685970552</v>
      </c>
      <c r="E51" s="65"/>
    </row>
    <row r="52" spans="1:5" ht="18" customHeight="1" x14ac:dyDescent="0.35">
      <c r="A52" s="64" t="s">
        <v>13</v>
      </c>
      <c r="B52" s="65"/>
      <c r="C52" s="65"/>
      <c r="D52" s="63">
        <v>12543411552</v>
      </c>
      <c r="E52" s="65"/>
    </row>
    <row r="53" spans="1:5" ht="13.5" customHeight="1" x14ac:dyDescent="0.35"/>
  </sheetData>
  <mergeCells count="2">
    <mergeCell ref="A6:A13"/>
    <mergeCell ref="A14:A51"/>
  </mergeCells>
  <phoneticPr fontId="5"/>
  <printOptions horizontalCentered="1"/>
  <pageMargins left="0.39370078740157483" right="0.39370078740157483" top="1.9685039370078741" bottom="0.39370078740157483" header="0.19685039370078741" footer="0.19685039370078741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5" zoomScaleNormal="85" workbookViewId="0"/>
  </sheetViews>
  <sheetFormatPr defaultColWidth="8.875" defaultRowHeight="11.25" x14ac:dyDescent="0.15"/>
  <cols>
    <col min="1" max="1" width="28.875" style="6" customWidth="1"/>
    <col min="2" max="3" width="24.875" style="6" customWidth="1"/>
    <col min="4" max="4" width="13.875" style="6" bestFit="1" customWidth="1"/>
    <col min="5" max="5" width="24.875" style="6" customWidth="1"/>
    <col min="6" max="6" width="10" style="6" bestFit="1" customWidth="1"/>
    <col min="7" max="16384" width="8.875" style="6"/>
  </cols>
  <sheetData>
    <row r="1" spans="1:5" ht="21" x14ac:dyDescent="0.2">
      <c r="A1" s="8" t="s">
        <v>270</v>
      </c>
    </row>
    <row r="2" spans="1:5" ht="13.5" x14ac:dyDescent="0.15">
      <c r="A2" s="1" t="s">
        <v>37</v>
      </c>
    </row>
    <row r="3" spans="1:5" ht="13.5" x14ac:dyDescent="0.15">
      <c r="A3" s="1" t="s">
        <v>38</v>
      </c>
    </row>
    <row r="4" spans="1:5" ht="13.5" x14ac:dyDescent="0.15">
      <c r="A4" s="6" t="s">
        <v>133</v>
      </c>
      <c r="E4" s="3" t="s">
        <v>41</v>
      </c>
    </row>
    <row r="5" spans="1:5" ht="22.5" customHeight="1" x14ac:dyDescent="0.15">
      <c r="A5" s="10" t="s">
        <v>271</v>
      </c>
      <c r="B5" s="10" t="s">
        <v>4</v>
      </c>
      <c r="C5" s="105" t="s">
        <v>272</v>
      </c>
      <c r="D5" s="106"/>
      <c r="E5" s="10" t="s">
        <v>186</v>
      </c>
    </row>
    <row r="6" spans="1:5" ht="18" customHeight="1" x14ac:dyDescent="0.15">
      <c r="A6" s="100" t="s">
        <v>273</v>
      </c>
      <c r="B6" s="100" t="s">
        <v>274</v>
      </c>
      <c r="C6" s="102" t="s">
        <v>275</v>
      </c>
      <c r="D6" s="103"/>
      <c r="E6" s="67">
        <v>9791206500</v>
      </c>
    </row>
    <row r="7" spans="1:5" ht="18" customHeight="1" x14ac:dyDescent="0.15">
      <c r="A7" s="100"/>
      <c r="B7" s="100"/>
      <c r="C7" s="102" t="s">
        <v>276</v>
      </c>
      <c r="D7" s="103"/>
      <c r="E7" s="67">
        <v>133527000</v>
      </c>
    </row>
    <row r="8" spans="1:5" ht="18" customHeight="1" x14ac:dyDescent="0.15">
      <c r="A8" s="100"/>
      <c r="B8" s="100"/>
      <c r="C8" s="102" t="s">
        <v>277</v>
      </c>
      <c r="D8" s="103"/>
      <c r="E8" s="67">
        <v>15673000</v>
      </c>
    </row>
    <row r="9" spans="1:5" ht="18" customHeight="1" x14ac:dyDescent="0.15">
      <c r="A9" s="100"/>
      <c r="B9" s="100"/>
      <c r="C9" s="102" t="s">
        <v>278</v>
      </c>
      <c r="D9" s="103"/>
      <c r="E9" s="67">
        <v>66364000</v>
      </c>
    </row>
    <row r="10" spans="1:5" ht="18" customHeight="1" x14ac:dyDescent="0.15">
      <c r="A10" s="100"/>
      <c r="B10" s="100"/>
      <c r="C10" s="102" t="s">
        <v>279</v>
      </c>
      <c r="D10" s="103"/>
      <c r="E10" s="67">
        <v>75058000</v>
      </c>
    </row>
    <row r="11" spans="1:5" ht="18" customHeight="1" x14ac:dyDescent="0.15">
      <c r="A11" s="100"/>
      <c r="B11" s="100"/>
      <c r="C11" s="102" t="s">
        <v>280</v>
      </c>
      <c r="D11" s="103"/>
      <c r="E11" s="67">
        <v>17489000</v>
      </c>
    </row>
    <row r="12" spans="1:5" ht="18" customHeight="1" x14ac:dyDescent="0.15">
      <c r="A12" s="100"/>
      <c r="B12" s="100"/>
      <c r="C12" s="102" t="s">
        <v>281</v>
      </c>
      <c r="D12" s="103"/>
      <c r="E12" s="67">
        <v>1440400000</v>
      </c>
    </row>
    <row r="13" spans="1:5" ht="18" customHeight="1" x14ac:dyDescent="0.15">
      <c r="A13" s="100"/>
      <c r="B13" s="100"/>
      <c r="C13" s="102" t="s">
        <v>282</v>
      </c>
      <c r="D13" s="103"/>
      <c r="E13" s="67">
        <v>68980230</v>
      </c>
    </row>
    <row r="14" spans="1:5" ht="18" customHeight="1" x14ac:dyDescent="0.15">
      <c r="A14" s="100"/>
      <c r="B14" s="100"/>
      <c r="C14" s="102" t="s">
        <v>283</v>
      </c>
      <c r="D14" s="103"/>
      <c r="E14" s="67">
        <v>22924000</v>
      </c>
    </row>
    <row r="15" spans="1:5" ht="18" customHeight="1" x14ac:dyDescent="0.15">
      <c r="A15" s="100"/>
      <c r="B15" s="100"/>
      <c r="C15" s="102" t="s">
        <v>284</v>
      </c>
      <c r="D15" s="103"/>
      <c r="E15" s="67">
        <v>102614000</v>
      </c>
    </row>
    <row r="16" spans="1:5" ht="18" customHeight="1" x14ac:dyDescent="0.15">
      <c r="A16" s="100"/>
      <c r="B16" s="100"/>
      <c r="C16" s="102" t="s">
        <v>285</v>
      </c>
      <c r="D16" s="103"/>
      <c r="E16" s="67">
        <v>3567681000</v>
      </c>
    </row>
    <row r="17" spans="1:5" ht="18" customHeight="1" x14ac:dyDescent="0.15">
      <c r="A17" s="100"/>
      <c r="B17" s="100"/>
      <c r="C17" s="102" t="s">
        <v>286</v>
      </c>
      <c r="D17" s="103"/>
      <c r="E17" s="67">
        <v>11212000</v>
      </c>
    </row>
    <row r="18" spans="1:5" ht="18" customHeight="1" x14ac:dyDescent="0.15">
      <c r="A18" s="100"/>
      <c r="B18" s="100"/>
      <c r="C18" s="102" t="s">
        <v>287</v>
      </c>
      <c r="D18" s="103"/>
      <c r="E18" s="67">
        <v>35254040</v>
      </c>
    </row>
    <row r="19" spans="1:5" ht="18" customHeight="1" x14ac:dyDescent="0.15">
      <c r="A19" s="100"/>
      <c r="B19" s="100"/>
      <c r="C19" s="102" t="s">
        <v>288</v>
      </c>
      <c r="D19" s="103"/>
      <c r="E19" s="67">
        <v>9076849</v>
      </c>
    </row>
    <row r="20" spans="1:5" ht="18" customHeight="1" x14ac:dyDescent="0.15">
      <c r="A20" s="100"/>
      <c r="B20" s="100"/>
      <c r="C20" s="102" t="s">
        <v>289</v>
      </c>
      <c r="D20" s="103"/>
      <c r="E20" s="67">
        <v>1014249</v>
      </c>
    </row>
    <row r="21" spans="1:5" ht="18" customHeight="1" x14ac:dyDescent="0.15">
      <c r="A21" s="100"/>
      <c r="B21" s="100"/>
      <c r="C21" s="94" t="s">
        <v>101</v>
      </c>
      <c r="D21" s="95"/>
      <c r="E21" s="68">
        <f>SUM(E6:E20)</f>
        <v>15358473868</v>
      </c>
    </row>
    <row r="22" spans="1:5" ht="18" customHeight="1" x14ac:dyDescent="0.15">
      <c r="A22" s="100"/>
      <c r="B22" s="100" t="s">
        <v>290</v>
      </c>
      <c r="C22" s="104" t="s">
        <v>291</v>
      </c>
      <c r="D22" s="5" t="s">
        <v>292</v>
      </c>
      <c r="E22" s="69">
        <v>400272012.77862507</v>
      </c>
    </row>
    <row r="23" spans="1:5" ht="18" customHeight="1" x14ac:dyDescent="0.15">
      <c r="A23" s="100"/>
      <c r="B23" s="100"/>
      <c r="C23" s="100"/>
      <c r="D23" s="5" t="s">
        <v>293</v>
      </c>
      <c r="E23" s="69">
        <v>34917284.839596376</v>
      </c>
    </row>
    <row r="24" spans="1:5" ht="18" customHeight="1" x14ac:dyDescent="0.15">
      <c r="A24" s="100"/>
      <c r="B24" s="100"/>
      <c r="C24" s="100"/>
      <c r="D24" s="70" t="s">
        <v>203</v>
      </c>
      <c r="E24" s="68">
        <f>SUM(E22:E23)</f>
        <v>435189297.61822146</v>
      </c>
    </row>
    <row r="25" spans="1:5" ht="18" customHeight="1" x14ac:dyDescent="0.15">
      <c r="A25" s="100"/>
      <c r="B25" s="100"/>
      <c r="C25" s="104" t="s">
        <v>294</v>
      </c>
      <c r="D25" s="5" t="s">
        <v>292</v>
      </c>
      <c r="E25" s="69">
        <v>13978669884.221375</v>
      </c>
    </row>
    <row r="26" spans="1:5" ht="18" customHeight="1" x14ac:dyDescent="0.15">
      <c r="A26" s="100"/>
      <c r="B26" s="100"/>
      <c r="C26" s="100"/>
      <c r="D26" s="5" t="s">
        <v>293</v>
      </c>
      <c r="E26" s="69">
        <v>2160468246.1604037</v>
      </c>
    </row>
    <row r="27" spans="1:5" ht="18" customHeight="1" x14ac:dyDescent="0.15">
      <c r="A27" s="100"/>
      <c r="B27" s="100"/>
      <c r="C27" s="100"/>
      <c r="D27" s="70" t="s">
        <v>203</v>
      </c>
      <c r="E27" s="68">
        <f>SUM(E25:E26)</f>
        <v>16139138130.381779</v>
      </c>
    </row>
    <row r="28" spans="1:5" ht="18" customHeight="1" x14ac:dyDescent="0.15">
      <c r="A28" s="101"/>
      <c r="B28" s="101"/>
      <c r="C28" s="94" t="s">
        <v>101</v>
      </c>
      <c r="D28" s="95"/>
      <c r="E28" s="68">
        <f>SUM(E24,E27)</f>
        <v>16574327428</v>
      </c>
    </row>
    <row r="29" spans="1:5" ht="18" customHeight="1" x14ac:dyDescent="0.15">
      <c r="A29" s="101"/>
      <c r="B29" s="97" t="s">
        <v>13</v>
      </c>
      <c r="C29" s="98"/>
      <c r="D29" s="99"/>
      <c r="E29" s="68">
        <f>SUM(E21,E28)</f>
        <v>31932801296</v>
      </c>
    </row>
    <row r="30" spans="1:5" ht="18" customHeight="1" x14ac:dyDescent="0.15">
      <c r="A30" s="100" t="s">
        <v>295</v>
      </c>
      <c r="B30" s="100" t="s">
        <v>274</v>
      </c>
      <c r="C30" s="102" t="s">
        <v>296</v>
      </c>
      <c r="D30" s="103"/>
      <c r="E30" s="67">
        <v>267674282</v>
      </c>
    </row>
    <row r="31" spans="1:5" ht="18" customHeight="1" x14ac:dyDescent="0.15">
      <c r="A31" s="100"/>
      <c r="B31" s="100"/>
      <c r="C31" s="94" t="s">
        <v>101</v>
      </c>
      <c r="D31" s="95"/>
      <c r="E31" s="68">
        <f>SUM(E30:E30)</f>
        <v>267674282</v>
      </c>
    </row>
    <row r="32" spans="1:5" ht="18" customHeight="1" x14ac:dyDescent="0.15">
      <c r="A32" s="100"/>
      <c r="B32" s="100" t="s">
        <v>290</v>
      </c>
      <c r="C32" s="104" t="s">
        <v>291</v>
      </c>
      <c r="D32" s="5" t="s">
        <v>292</v>
      </c>
      <c r="E32" s="69">
        <v>0</v>
      </c>
    </row>
    <row r="33" spans="1:5" ht="18" customHeight="1" x14ac:dyDescent="0.15">
      <c r="A33" s="100"/>
      <c r="B33" s="100"/>
      <c r="C33" s="100"/>
      <c r="D33" s="5" t="s">
        <v>293</v>
      </c>
      <c r="E33" s="69">
        <v>0</v>
      </c>
    </row>
    <row r="34" spans="1:5" ht="18" customHeight="1" x14ac:dyDescent="0.15">
      <c r="A34" s="100"/>
      <c r="B34" s="100"/>
      <c r="C34" s="100"/>
      <c r="D34" s="70" t="s">
        <v>203</v>
      </c>
      <c r="E34" s="68">
        <f>SUM(E32:E33)</f>
        <v>0</v>
      </c>
    </row>
    <row r="35" spans="1:5" ht="18" customHeight="1" x14ac:dyDescent="0.15">
      <c r="A35" s="100"/>
      <c r="B35" s="100"/>
      <c r="C35" s="104" t="s">
        <v>294</v>
      </c>
      <c r="D35" s="5" t="s">
        <v>292</v>
      </c>
      <c r="E35" s="69">
        <v>0</v>
      </c>
    </row>
    <row r="36" spans="1:5" ht="18" customHeight="1" x14ac:dyDescent="0.15">
      <c r="A36" s="100"/>
      <c r="B36" s="100"/>
      <c r="C36" s="100"/>
      <c r="D36" s="5" t="s">
        <v>293</v>
      </c>
      <c r="E36" s="69">
        <v>0</v>
      </c>
    </row>
    <row r="37" spans="1:5" ht="18" customHeight="1" x14ac:dyDescent="0.15">
      <c r="A37" s="100"/>
      <c r="B37" s="100"/>
      <c r="C37" s="100"/>
      <c r="D37" s="70" t="s">
        <v>203</v>
      </c>
      <c r="E37" s="68">
        <f>SUM(E35:E36)</f>
        <v>0</v>
      </c>
    </row>
    <row r="38" spans="1:5" ht="18" customHeight="1" x14ac:dyDescent="0.15">
      <c r="A38" s="101"/>
      <c r="B38" s="101"/>
      <c r="C38" s="94" t="s">
        <v>101</v>
      </c>
      <c r="D38" s="95"/>
      <c r="E38" s="68">
        <f>SUM(E34,E37)</f>
        <v>0</v>
      </c>
    </row>
    <row r="39" spans="1:5" ht="18" customHeight="1" x14ac:dyDescent="0.15">
      <c r="A39" s="101"/>
      <c r="B39" s="97" t="s">
        <v>13</v>
      </c>
      <c r="C39" s="98"/>
      <c r="D39" s="99"/>
      <c r="E39" s="68">
        <f>SUM(E31,E38)</f>
        <v>267674282</v>
      </c>
    </row>
    <row r="40" spans="1:5" ht="18" customHeight="1" x14ac:dyDescent="0.15">
      <c r="A40" s="100" t="s">
        <v>297</v>
      </c>
      <c r="B40" s="100" t="s">
        <v>274</v>
      </c>
      <c r="C40" s="102" t="s">
        <v>296</v>
      </c>
      <c r="D40" s="103"/>
      <c r="E40" s="67">
        <v>-267674282</v>
      </c>
    </row>
    <row r="41" spans="1:5" ht="18" customHeight="1" x14ac:dyDescent="0.15">
      <c r="A41" s="100"/>
      <c r="B41" s="100"/>
      <c r="C41" s="94" t="s">
        <v>101</v>
      </c>
      <c r="D41" s="95"/>
      <c r="E41" s="68">
        <f>SUM(E40:E40)</f>
        <v>-267674282</v>
      </c>
    </row>
    <row r="42" spans="1:5" ht="18" customHeight="1" x14ac:dyDescent="0.15">
      <c r="A42" s="100"/>
      <c r="B42" s="100" t="s">
        <v>290</v>
      </c>
      <c r="C42" s="104" t="s">
        <v>291</v>
      </c>
      <c r="D42" s="5" t="s">
        <v>292</v>
      </c>
      <c r="E42" s="69">
        <v>0</v>
      </c>
    </row>
    <row r="43" spans="1:5" ht="18" customHeight="1" x14ac:dyDescent="0.15">
      <c r="A43" s="100"/>
      <c r="B43" s="100"/>
      <c r="C43" s="100"/>
      <c r="D43" s="5" t="s">
        <v>293</v>
      </c>
      <c r="E43" s="69">
        <v>0</v>
      </c>
    </row>
    <row r="44" spans="1:5" ht="18" customHeight="1" x14ac:dyDescent="0.15">
      <c r="A44" s="100"/>
      <c r="B44" s="100"/>
      <c r="C44" s="100"/>
      <c r="D44" s="70" t="s">
        <v>203</v>
      </c>
      <c r="E44" s="68">
        <f>SUM(E42:E43)</f>
        <v>0</v>
      </c>
    </row>
    <row r="45" spans="1:5" ht="18" customHeight="1" x14ac:dyDescent="0.15">
      <c r="A45" s="100"/>
      <c r="B45" s="100"/>
      <c r="C45" s="104" t="s">
        <v>294</v>
      </c>
      <c r="D45" s="5" t="s">
        <v>292</v>
      </c>
      <c r="E45" s="69">
        <v>0</v>
      </c>
    </row>
    <row r="46" spans="1:5" ht="18" customHeight="1" x14ac:dyDescent="0.15">
      <c r="A46" s="100"/>
      <c r="B46" s="100"/>
      <c r="C46" s="100"/>
      <c r="D46" s="5" t="s">
        <v>293</v>
      </c>
      <c r="E46" s="69">
        <v>0</v>
      </c>
    </row>
    <row r="47" spans="1:5" ht="18" customHeight="1" x14ac:dyDescent="0.15">
      <c r="A47" s="100"/>
      <c r="B47" s="100"/>
      <c r="C47" s="100"/>
      <c r="D47" s="70" t="s">
        <v>203</v>
      </c>
      <c r="E47" s="68">
        <f>SUM(E45:E46)</f>
        <v>0</v>
      </c>
    </row>
    <row r="48" spans="1:5" ht="18" customHeight="1" x14ac:dyDescent="0.15">
      <c r="A48" s="101"/>
      <c r="B48" s="101"/>
      <c r="C48" s="94" t="s">
        <v>101</v>
      </c>
      <c r="D48" s="95"/>
      <c r="E48" s="68">
        <f>SUM(E44,E47)</f>
        <v>0</v>
      </c>
    </row>
    <row r="49" spans="1:5" ht="18" customHeight="1" x14ac:dyDescent="0.15">
      <c r="A49" s="101"/>
      <c r="B49" s="97" t="s">
        <v>13</v>
      </c>
      <c r="C49" s="98"/>
      <c r="D49" s="99"/>
      <c r="E49" s="68">
        <f>SUM(E41,E48)</f>
        <v>-267674282</v>
      </c>
    </row>
    <row r="50" spans="1:5" ht="18" customHeight="1" x14ac:dyDescent="0.15">
      <c r="A50" s="90" t="s">
        <v>298</v>
      </c>
      <c r="B50" s="90" t="s">
        <v>274</v>
      </c>
      <c r="C50" s="92"/>
      <c r="D50" s="93"/>
      <c r="E50" s="67">
        <f>E21+E31+E41</f>
        <v>15358473868</v>
      </c>
    </row>
    <row r="51" spans="1:5" ht="18" customHeight="1" x14ac:dyDescent="0.15">
      <c r="A51" s="90"/>
      <c r="B51" s="90"/>
      <c r="C51" s="94" t="s">
        <v>101</v>
      </c>
      <c r="D51" s="95"/>
      <c r="E51" s="68">
        <f>SUM(E50:E50)</f>
        <v>15358473868</v>
      </c>
    </row>
    <row r="52" spans="1:5" ht="18" customHeight="1" x14ac:dyDescent="0.15">
      <c r="A52" s="90"/>
      <c r="B52" s="90" t="s">
        <v>290</v>
      </c>
      <c r="C52" s="96" t="s">
        <v>291</v>
      </c>
      <c r="D52" s="22" t="s">
        <v>292</v>
      </c>
      <c r="E52" s="69">
        <f>E22+E32+E42</f>
        <v>400272012.77862507</v>
      </c>
    </row>
    <row r="53" spans="1:5" ht="18" customHeight="1" x14ac:dyDescent="0.15">
      <c r="A53" s="90"/>
      <c r="B53" s="90"/>
      <c r="C53" s="90"/>
      <c r="D53" s="22" t="s">
        <v>293</v>
      </c>
      <c r="E53" s="69">
        <f>E23+E33+E43</f>
        <v>34917284.839596376</v>
      </c>
    </row>
    <row r="54" spans="1:5" ht="18" customHeight="1" x14ac:dyDescent="0.15">
      <c r="A54" s="90"/>
      <c r="B54" s="90"/>
      <c r="C54" s="90"/>
      <c r="D54" s="70" t="s">
        <v>203</v>
      </c>
      <c r="E54" s="68">
        <f>SUM(E52:E53)</f>
        <v>435189297.61822146</v>
      </c>
    </row>
    <row r="55" spans="1:5" ht="18" customHeight="1" x14ac:dyDescent="0.15">
      <c r="A55" s="90"/>
      <c r="B55" s="90"/>
      <c r="C55" s="96" t="s">
        <v>294</v>
      </c>
      <c r="D55" s="22" t="s">
        <v>292</v>
      </c>
      <c r="E55" s="69">
        <f>E25+E35+E45</f>
        <v>13978669884.221375</v>
      </c>
    </row>
    <row r="56" spans="1:5" ht="18" customHeight="1" x14ac:dyDescent="0.15">
      <c r="A56" s="90"/>
      <c r="B56" s="90"/>
      <c r="C56" s="90"/>
      <c r="D56" s="22" t="s">
        <v>293</v>
      </c>
      <c r="E56" s="69">
        <f>E26+E36+E46</f>
        <v>2160468246.1604037</v>
      </c>
    </row>
    <row r="57" spans="1:5" ht="18" customHeight="1" x14ac:dyDescent="0.15">
      <c r="A57" s="90"/>
      <c r="B57" s="90"/>
      <c r="C57" s="90"/>
      <c r="D57" s="70" t="s">
        <v>203</v>
      </c>
      <c r="E57" s="68">
        <f>SUM(E55:E56)</f>
        <v>16139138130.381779</v>
      </c>
    </row>
    <row r="58" spans="1:5" ht="18" customHeight="1" x14ac:dyDescent="0.15">
      <c r="A58" s="91"/>
      <c r="B58" s="91"/>
      <c r="C58" s="94" t="s">
        <v>101</v>
      </c>
      <c r="D58" s="95"/>
      <c r="E58" s="68">
        <f>SUM(E54,E57)</f>
        <v>16574327428</v>
      </c>
    </row>
    <row r="59" spans="1:5" ht="18" customHeight="1" x14ac:dyDescent="0.15">
      <c r="A59" s="91"/>
      <c r="B59" s="97" t="s">
        <v>13</v>
      </c>
      <c r="C59" s="98"/>
      <c r="D59" s="99"/>
      <c r="E59" s="68">
        <f>SUM(E51,E58)</f>
        <v>31932801296</v>
      </c>
    </row>
  </sheetData>
  <mergeCells count="51">
    <mergeCell ref="C18:D18"/>
    <mergeCell ref="C5:D5"/>
    <mergeCell ref="A6:A29"/>
    <mergeCell ref="B6:B21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0:D20"/>
    <mergeCell ref="C21:D21"/>
    <mergeCell ref="B22:B28"/>
    <mergeCell ref="C22:C24"/>
    <mergeCell ref="C25:C27"/>
    <mergeCell ref="C28:D28"/>
    <mergeCell ref="B29:D29"/>
    <mergeCell ref="A30:A39"/>
    <mergeCell ref="B30:B31"/>
    <mergeCell ref="C30:D30"/>
    <mergeCell ref="C31:D31"/>
    <mergeCell ref="B32:B38"/>
    <mergeCell ref="C32:C34"/>
    <mergeCell ref="C35:C37"/>
    <mergeCell ref="C38:D38"/>
    <mergeCell ref="B39:D39"/>
    <mergeCell ref="A40:A49"/>
    <mergeCell ref="B40:B41"/>
    <mergeCell ref="C40:D40"/>
    <mergeCell ref="C41:D41"/>
    <mergeCell ref="B42:B48"/>
    <mergeCell ref="C42:C44"/>
    <mergeCell ref="C45:C47"/>
    <mergeCell ref="C48:D48"/>
    <mergeCell ref="B49:D49"/>
    <mergeCell ref="A50:A59"/>
    <mergeCell ref="B50:B51"/>
    <mergeCell ref="C50:D50"/>
    <mergeCell ref="C51:D51"/>
    <mergeCell ref="B52:B58"/>
    <mergeCell ref="C52:C54"/>
    <mergeCell ref="C55:C57"/>
    <mergeCell ref="C58:D58"/>
    <mergeCell ref="B59:D59"/>
  </mergeCells>
  <phoneticPr fontId="5"/>
  <printOptions horizontalCentered="1"/>
  <pageMargins left="1.1811023622047245" right="0.39370078740157483" top="0.39370078740157483" bottom="0.39370078740157483" header="0.19685039370078741" footer="0.19685039370078741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7" width="4.75" style="1" customWidth="1"/>
    <col min="8" max="8" width="14.875" style="1" bestFit="1" customWidth="1"/>
    <col min="9" max="9" width="13.875" style="1" bestFit="1" customWidth="1"/>
    <col min="10" max="10" width="23.5" style="1" bestFit="1" customWidth="1"/>
    <col min="11" max="11" width="22.5" style="1" bestFit="1" customWidth="1"/>
    <col min="12" max="16384" width="8.875" style="1"/>
  </cols>
  <sheetData>
    <row r="1" spans="1:6" ht="20.25" customHeight="1" x14ac:dyDescent="0.15">
      <c r="A1" s="77" t="s">
        <v>299</v>
      </c>
      <c r="B1" s="107"/>
      <c r="C1" s="107"/>
      <c r="D1" s="107"/>
      <c r="E1" s="107"/>
      <c r="F1" s="107"/>
    </row>
    <row r="2" spans="1:6" ht="20.25" customHeight="1" x14ac:dyDescent="0.15">
      <c r="A2" s="71" t="s">
        <v>37</v>
      </c>
      <c r="B2" s="71"/>
      <c r="C2" s="71"/>
      <c r="D2" s="71"/>
      <c r="E2" s="71"/>
      <c r="F2" s="72" t="s">
        <v>38</v>
      </c>
    </row>
    <row r="3" spans="1:6" ht="20.25" customHeight="1" x14ac:dyDescent="0.15">
      <c r="A3" s="71" t="s">
        <v>3</v>
      </c>
      <c r="B3" s="71"/>
      <c r="C3" s="71"/>
      <c r="D3" s="71"/>
      <c r="E3" s="71"/>
      <c r="F3" s="72" t="s">
        <v>300</v>
      </c>
    </row>
    <row r="4" spans="1:6" ht="20.25" customHeight="1" x14ac:dyDescent="0.15">
      <c r="A4" s="108" t="s">
        <v>4</v>
      </c>
      <c r="B4" s="110" t="s">
        <v>186</v>
      </c>
      <c r="C4" s="110" t="s">
        <v>301</v>
      </c>
      <c r="D4" s="110"/>
      <c r="E4" s="110"/>
      <c r="F4" s="110"/>
    </row>
    <row r="5" spans="1:6" ht="20.25" customHeight="1" x14ac:dyDescent="0.15">
      <c r="A5" s="108"/>
      <c r="B5" s="110"/>
      <c r="C5" s="110" t="s">
        <v>290</v>
      </c>
      <c r="D5" s="110" t="s">
        <v>302</v>
      </c>
      <c r="E5" s="110" t="s">
        <v>303</v>
      </c>
      <c r="F5" s="110" t="s">
        <v>12</v>
      </c>
    </row>
    <row r="6" spans="1:6" ht="20.25" customHeight="1" thickBot="1" x14ac:dyDescent="0.2">
      <c r="A6" s="109"/>
      <c r="B6" s="111"/>
      <c r="C6" s="111"/>
      <c r="D6" s="111"/>
      <c r="E6" s="111"/>
      <c r="F6" s="111"/>
    </row>
    <row r="7" spans="1:6" ht="20.25" customHeight="1" thickTop="1" x14ac:dyDescent="0.15">
      <c r="A7" s="73" t="s">
        <v>304</v>
      </c>
      <c r="B7" s="74">
        <v>31598470154</v>
      </c>
      <c r="C7" s="74">
        <f>C11-C8-C9-C10</f>
        <v>16139138130</v>
      </c>
      <c r="D7" s="74">
        <f>D11-D8-D9-D10</f>
        <v>2708014748.9533224</v>
      </c>
      <c r="E7" s="74">
        <f>B7-C7-D7-F7</f>
        <v>10856368774.046677</v>
      </c>
      <c r="F7" s="74">
        <v>1894948501</v>
      </c>
    </row>
    <row r="8" spans="1:6" ht="20.25" customHeight="1" x14ac:dyDescent="0.15">
      <c r="A8" s="73" t="s">
        <v>305</v>
      </c>
      <c r="B8" s="74">
        <v>1365612018</v>
      </c>
      <c r="C8" s="74">
        <v>435189298</v>
      </c>
      <c r="D8" s="74">
        <v>735083251.04667783</v>
      </c>
      <c r="E8" s="74">
        <f>B8-C8-D8-F8</f>
        <v>195339468.95332217</v>
      </c>
      <c r="F8" s="74">
        <v>0</v>
      </c>
    </row>
    <row r="9" spans="1:6" ht="20.25" customHeight="1" x14ac:dyDescent="0.15">
      <c r="A9" s="73" t="s">
        <v>306</v>
      </c>
      <c r="B9" s="74">
        <v>357984865</v>
      </c>
      <c r="C9" s="74">
        <v>0</v>
      </c>
      <c r="D9" s="74">
        <v>0</v>
      </c>
      <c r="E9" s="74">
        <f>B9-C9-D9-F9</f>
        <v>357984865</v>
      </c>
      <c r="F9" s="74">
        <v>0</v>
      </c>
    </row>
    <row r="10" spans="1:6" ht="20.25" customHeight="1" x14ac:dyDescent="0.15">
      <c r="A10" s="73" t="s">
        <v>12</v>
      </c>
      <c r="B10" s="74" t="s">
        <v>307</v>
      </c>
      <c r="C10" s="74">
        <v>0</v>
      </c>
      <c r="D10" s="74">
        <v>0</v>
      </c>
      <c r="E10" s="74">
        <v>0</v>
      </c>
      <c r="F10" s="74">
        <v>0</v>
      </c>
    </row>
    <row r="11" spans="1:6" ht="20.25" customHeight="1" x14ac:dyDescent="0.15">
      <c r="A11" s="75" t="s">
        <v>13</v>
      </c>
      <c r="B11" s="74">
        <f>SUM(B7:B10)</f>
        <v>33322067037</v>
      </c>
      <c r="C11" s="74">
        <v>16574327428</v>
      </c>
      <c r="D11" s="74">
        <v>3443098000</v>
      </c>
      <c r="E11" s="74">
        <f t="shared" ref="E11" si="0">SUM(E7:E10)</f>
        <v>11409693107.999998</v>
      </c>
      <c r="F11" s="74">
        <f>SUM(F7:F10)</f>
        <v>1894948501</v>
      </c>
    </row>
    <row r="15" spans="1:6" ht="13.5" x14ac:dyDescent="0.15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3" sqref="A13"/>
    </sheetView>
  </sheetViews>
  <sheetFormatPr defaultColWidth="8.875" defaultRowHeight="11.25" x14ac:dyDescent="0.15"/>
  <cols>
    <col min="1" max="1" width="60.875" style="6" customWidth="1"/>
    <col min="2" max="2" width="40.875" style="6" customWidth="1"/>
    <col min="3" max="16384" width="8.875" style="6"/>
  </cols>
  <sheetData>
    <row r="1" spans="1:2" ht="21" x14ac:dyDescent="0.2">
      <c r="A1" s="8" t="s">
        <v>308</v>
      </c>
    </row>
    <row r="2" spans="1:2" ht="13.5" x14ac:dyDescent="0.15">
      <c r="A2" s="1" t="s">
        <v>37</v>
      </c>
    </row>
    <row r="3" spans="1:2" ht="13.5" x14ac:dyDescent="0.15">
      <c r="A3" s="1" t="s">
        <v>38</v>
      </c>
    </row>
    <row r="4" spans="1:2" ht="13.5" x14ac:dyDescent="0.15">
      <c r="A4" s="6" t="s">
        <v>39</v>
      </c>
      <c r="B4" s="3" t="s">
        <v>183</v>
      </c>
    </row>
    <row r="5" spans="1:2" ht="22.5" customHeight="1" x14ac:dyDescent="0.15">
      <c r="A5" s="10" t="s">
        <v>77</v>
      </c>
      <c r="B5" s="10" t="s">
        <v>178</v>
      </c>
    </row>
    <row r="6" spans="1:2" ht="18" customHeight="1" x14ac:dyDescent="0.15">
      <c r="A6" s="76" t="s">
        <v>309</v>
      </c>
      <c r="B6" s="24">
        <v>464304093</v>
      </c>
    </row>
    <row r="7" spans="1:2" ht="18" customHeight="1" x14ac:dyDescent="0.15">
      <c r="A7" s="76"/>
      <c r="B7" s="24"/>
    </row>
    <row r="8" spans="1:2" ht="18" customHeight="1" x14ac:dyDescent="0.15">
      <c r="A8" s="14" t="s">
        <v>13</v>
      </c>
      <c r="B8" s="17">
        <f>SUM(B6:B7)</f>
        <v>464304093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sqref="A1:J1"/>
    </sheetView>
  </sheetViews>
  <sheetFormatPr defaultColWidth="8.875" defaultRowHeight="11.25" x14ac:dyDescent="0.15"/>
  <cols>
    <col min="1" max="1" width="16.25" style="6" bestFit="1" customWidth="1"/>
    <col min="2" max="11" width="15.875" style="6" customWidth="1"/>
    <col min="12" max="16384" width="8.875" style="6"/>
  </cols>
  <sheetData>
    <row r="1" spans="1:10" ht="2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3" t="s">
        <v>2</v>
      </c>
    </row>
    <row r="3" spans="1:10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27</v>
      </c>
    </row>
    <row r="5" spans="1:10" ht="22.5" x14ac:dyDescent="0.15">
      <c r="A5" s="2" t="s">
        <v>4</v>
      </c>
      <c r="B5" s="4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0" x14ac:dyDescent="0.15">
      <c r="A6" s="5" t="s">
        <v>14</v>
      </c>
      <c r="B6" s="7">
        <v>10584992319</v>
      </c>
      <c r="C6" s="7">
        <v>26682803463</v>
      </c>
      <c r="D6" s="7">
        <v>2947710130</v>
      </c>
      <c r="E6" s="7">
        <v>859000084</v>
      </c>
      <c r="F6" s="7" t="s">
        <v>15</v>
      </c>
      <c r="G6" s="7">
        <v>142109720</v>
      </c>
      <c r="H6" s="7">
        <v>949671602</v>
      </c>
      <c r="I6" s="7">
        <v>2612646552</v>
      </c>
      <c r="J6" s="7">
        <v>44778933870</v>
      </c>
    </row>
    <row r="7" spans="1:10" x14ac:dyDescent="0.15">
      <c r="A7" s="5" t="s">
        <v>16</v>
      </c>
      <c r="B7" s="7">
        <v>10518687860</v>
      </c>
      <c r="C7" s="7">
        <v>22273892476</v>
      </c>
      <c r="D7" s="7">
        <v>1431935961</v>
      </c>
      <c r="E7" s="7">
        <v>842729160</v>
      </c>
      <c r="F7" s="7" t="s">
        <v>15</v>
      </c>
      <c r="G7" s="7">
        <v>138242120</v>
      </c>
      <c r="H7" s="7">
        <v>778287450</v>
      </c>
      <c r="I7" s="7">
        <v>1913139967</v>
      </c>
      <c r="J7" s="7">
        <v>37896914994</v>
      </c>
    </row>
    <row r="8" spans="1:10" x14ac:dyDescent="0.15">
      <c r="A8" s="5" t="s">
        <v>17</v>
      </c>
      <c r="B8" s="7" t="s">
        <v>15</v>
      </c>
      <c r="C8" s="7" t="s">
        <v>15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x14ac:dyDescent="0.15">
      <c r="A9" s="5" t="s">
        <v>18</v>
      </c>
      <c r="B9" s="7">
        <v>32879916</v>
      </c>
      <c r="C9" s="7">
        <v>4362203927</v>
      </c>
      <c r="D9" s="7">
        <v>1498075765</v>
      </c>
      <c r="E9" s="7">
        <v>16270924</v>
      </c>
      <c r="F9" s="7" t="s">
        <v>15</v>
      </c>
      <c r="G9" s="7">
        <v>3867600</v>
      </c>
      <c r="H9" s="7">
        <v>171384152</v>
      </c>
      <c r="I9" s="7">
        <v>468298048</v>
      </c>
      <c r="J9" s="7">
        <v>6552980332</v>
      </c>
    </row>
    <row r="10" spans="1:10" x14ac:dyDescent="0.15">
      <c r="A10" s="5" t="s">
        <v>19</v>
      </c>
      <c r="B10" s="7">
        <v>33424543</v>
      </c>
      <c r="C10" s="7">
        <v>39459160</v>
      </c>
      <c r="D10" s="7">
        <v>16598404</v>
      </c>
      <c r="E10" s="7" t="s">
        <v>15</v>
      </c>
      <c r="F10" s="7" t="s">
        <v>15</v>
      </c>
      <c r="G10" s="7" t="s">
        <v>15</v>
      </c>
      <c r="H10" s="7" t="s">
        <v>15</v>
      </c>
      <c r="I10" s="7">
        <v>27313737</v>
      </c>
      <c r="J10" s="7">
        <v>116795844</v>
      </c>
    </row>
    <row r="11" spans="1:10" x14ac:dyDescent="0.15">
      <c r="A11" s="5" t="s">
        <v>20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x14ac:dyDescent="0.15">
      <c r="A12" s="5" t="s">
        <v>21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 x14ac:dyDescent="0.15">
      <c r="A13" s="5" t="s">
        <v>22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 x14ac:dyDescent="0.15">
      <c r="A14" s="5" t="s">
        <v>23</v>
      </c>
      <c r="B14" s="7" t="s">
        <v>15</v>
      </c>
      <c r="C14" s="7" t="s">
        <v>15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x14ac:dyDescent="0.15">
      <c r="A15" s="5" t="s">
        <v>24</v>
      </c>
      <c r="B15" s="7" t="s">
        <v>15</v>
      </c>
      <c r="C15" s="7">
        <v>7247900</v>
      </c>
      <c r="D15" s="7">
        <v>1100000</v>
      </c>
      <c r="E15" s="7" t="s">
        <v>15</v>
      </c>
      <c r="F15" s="7" t="s">
        <v>15</v>
      </c>
      <c r="G15" s="7" t="s">
        <v>15</v>
      </c>
      <c r="H15" s="7" t="s">
        <v>15</v>
      </c>
      <c r="I15" s="7">
        <v>203894800</v>
      </c>
      <c r="J15" s="7">
        <v>212242700</v>
      </c>
    </row>
    <row r="16" spans="1:10" x14ac:dyDescent="0.15">
      <c r="A16" s="5" t="s">
        <v>25</v>
      </c>
      <c r="B16" s="7">
        <v>9343844383</v>
      </c>
      <c r="C16" s="7">
        <v>1023318297</v>
      </c>
      <c r="D16" s="7">
        <v>27261483</v>
      </c>
      <c r="E16" s="7" t="s">
        <v>15</v>
      </c>
      <c r="F16" s="7" t="s">
        <v>15</v>
      </c>
      <c r="G16" s="7">
        <v>1729863008</v>
      </c>
      <c r="H16" s="7">
        <v>29406246</v>
      </c>
      <c r="I16" s="7">
        <v>1212021958</v>
      </c>
      <c r="J16" s="7">
        <v>13365715375</v>
      </c>
    </row>
    <row r="17" spans="1:10" x14ac:dyDescent="0.15">
      <c r="A17" s="5" t="s">
        <v>16</v>
      </c>
      <c r="B17" s="7">
        <v>4636154956</v>
      </c>
      <c r="C17" s="7">
        <v>988289422</v>
      </c>
      <c r="D17" s="7">
        <v>13919005</v>
      </c>
      <c r="E17" s="7" t="s">
        <v>15</v>
      </c>
      <c r="F17" s="7" t="s">
        <v>15</v>
      </c>
      <c r="G17" s="7">
        <v>1</v>
      </c>
      <c r="H17" s="7">
        <v>29406246</v>
      </c>
      <c r="I17" s="7">
        <v>785223854</v>
      </c>
      <c r="J17" s="7">
        <v>6452993484</v>
      </c>
    </row>
    <row r="18" spans="1:10" x14ac:dyDescent="0.15">
      <c r="A18" s="5" t="s">
        <v>18</v>
      </c>
      <c r="B18" s="7" t="s">
        <v>15</v>
      </c>
      <c r="C18" s="7" t="s">
        <v>15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 x14ac:dyDescent="0.15">
      <c r="A19" s="5" t="s">
        <v>19</v>
      </c>
      <c r="B19" s="7">
        <v>4649520127</v>
      </c>
      <c r="C19" s="7">
        <v>898875</v>
      </c>
      <c r="D19" s="7">
        <v>13342478</v>
      </c>
      <c r="E19" s="7" t="s">
        <v>15</v>
      </c>
      <c r="F19" s="7" t="s">
        <v>15</v>
      </c>
      <c r="G19" s="7">
        <v>1729863007</v>
      </c>
      <c r="H19" s="7" t="s">
        <v>15</v>
      </c>
      <c r="I19" s="7">
        <v>401015384</v>
      </c>
      <c r="J19" s="7">
        <v>6794639871</v>
      </c>
    </row>
    <row r="20" spans="1:10" x14ac:dyDescent="0.15">
      <c r="A20" s="5" t="s">
        <v>23</v>
      </c>
      <c r="B20" s="7" t="s">
        <v>15</v>
      </c>
      <c r="C20" s="7" t="s">
        <v>15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 x14ac:dyDescent="0.15">
      <c r="A21" s="5" t="s">
        <v>24</v>
      </c>
      <c r="B21" s="7">
        <v>58169300</v>
      </c>
      <c r="C21" s="7">
        <v>34130000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>
        <v>25782720</v>
      </c>
      <c r="J21" s="7">
        <v>118082020</v>
      </c>
    </row>
    <row r="22" spans="1:10" x14ac:dyDescent="0.15">
      <c r="A22" s="5" t="s">
        <v>26</v>
      </c>
      <c r="B22" s="7">
        <v>13</v>
      </c>
      <c r="C22" s="7">
        <v>24510288</v>
      </c>
      <c r="D22" s="7">
        <v>15480944</v>
      </c>
      <c r="E22" s="7">
        <v>10737478</v>
      </c>
      <c r="F22" s="7" t="s">
        <v>15</v>
      </c>
      <c r="G22" s="7">
        <v>26411690</v>
      </c>
      <c r="H22" s="7">
        <v>34823184</v>
      </c>
      <c r="I22" s="7">
        <v>151507285</v>
      </c>
      <c r="J22" s="7">
        <v>263470882</v>
      </c>
    </row>
    <row r="23" spans="1:10" x14ac:dyDescent="0.15">
      <c r="A23" s="5" t="s">
        <v>13</v>
      </c>
      <c r="B23" s="7">
        <v>19928836715</v>
      </c>
      <c r="C23" s="7">
        <v>27730632048</v>
      </c>
      <c r="D23" s="7">
        <v>2990452557</v>
      </c>
      <c r="E23" s="7">
        <v>869737562</v>
      </c>
      <c r="F23" s="7" t="s">
        <v>15</v>
      </c>
      <c r="G23" s="7">
        <v>1898384418</v>
      </c>
      <c r="H23" s="7">
        <v>1013901032</v>
      </c>
      <c r="I23" s="7">
        <v>3976175795</v>
      </c>
      <c r="J23" s="7">
        <v>58408120127</v>
      </c>
    </row>
  </sheetData>
  <mergeCells count="1">
    <mergeCell ref="A1:J1"/>
  </mergeCells>
  <phoneticPr fontId="5"/>
  <pageMargins left="0.39370078740157483" right="0.39370078740157483" top="0.39370078740157483" bottom="0.39370078740157483" header="0.19685039370078741" footer="0.19685039370078741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5" zoomScaleNormal="85" workbookViewId="0"/>
  </sheetViews>
  <sheetFormatPr defaultColWidth="8.875" defaultRowHeight="11.25" x14ac:dyDescent="0.15"/>
  <cols>
    <col min="1" max="1" width="27.25" style="6" customWidth="1"/>
    <col min="2" max="7" width="15.375" style="6" customWidth="1"/>
    <col min="8" max="8" width="17.75" style="6" customWidth="1"/>
    <col min="9" max="9" width="15.375" style="6" customWidth="1"/>
    <col min="10" max="10" width="18.875" style="6" customWidth="1"/>
    <col min="11" max="11" width="17.25" style="6" customWidth="1"/>
    <col min="12" max="16384" width="8.875" style="6"/>
  </cols>
  <sheetData>
    <row r="1" spans="1:11" ht="21" x14ac:dyDescent="0.2">
      <c r="A1" s="8" t="s">
        <v>36</v>
      </c>
    </row>
    <row r="2" spans="1:11" ht="13.5" x14ac:dyDescent="0.15">
      <c r="A2" s="1" t="s">
        <v>37</v>
      </c>
    </row>
    <row r="3" spans="1:11" ht="13.5" x14ac:dyDescent="0.15">
      <c r="A3" s="1" t="s">
        <v>38</v>
      </c>
    </row>
    <row r="4" spans="1:11" x14ac:dyDescent="0.15">
      <c r="A4" s="6" t="s">
        <v>39</v>
      </c>
    </row>
    <row r="5" spans="1:11" ht="13.5" x14ac:dyDescent="0.15">
      <c r="A5" s="9" t="s">
        <v>40</v>
      </c>
      <c r="G5" s="3" t="s">
        <v>41</v>
      </c>
      <c r="H5" s="3"/>
    </row>
    <row r="6" spans="1:11" ht="37.5" customHeight="1" x14ac:dyDescent="0.15">
      <c r="A6" s="10" t="s">
        <v>42</v>
      </c>
      <c r="B6" s="11" t="s">
        <v>43</v>
      </c>
      <c r="C6" s="11" t="s">
        <v>44</v>
      </c>
      <c r="D6" s="11" t="s">
        <v>45</v>
      </c>
      <c r="E6" s="11" t="s">
        <v>46</v>
      </c>
      <c r="F6" s="11" t="s">
        <v>47</v>
      </c>
      <c r="G6" s="11" t="s">
        <v>48</v>
      </c>
      <c r="H6" s="11" t="s">
        <v>49</v>
      </c>
    </row>
    <row r="7" spans="1:11" ht="18" customHeight="1" x14ac:dyDescent="0.15">
      <c r="A7" s="5" t="s">
        <v>50</v>
      </c>
      <c r="B7" s="12">
        <v>398</v>
      </c>
      <c r="C7" s="12"/>
      <c r="D7" s="13">
        <v>199000</v>
      </c>
      <c r="E7" s="12">
        <v>0</v>
      </c>
      <c r="F7" s="12">
        <v>0</v>
      </c>
      <c r="G7" s="12">
        <v>0</v>
      </c>
      <c r="H7" s="12">
        <v>199</v>
      </c>
    </row>
    <row r="8" spans="1:11" ht="18" customHeight="1" x14ac:dyDescent="0.15">
      <c r="A8" s="14" t="s">
        <v>13</v>
      </c>
      <c r="B8" s="15">
        <f>SUM(B7)</f>
        <v>398</v>
      </c>
      <c r="C8" s="16">
        <f>SUM(C7)</f>
        <v>0</v>
      </c>
      <c r="D8" s="16">
        <f>SUM(D7)</f>
        <v>199000</v>
      </c>
      <c r="E8" s="16">
        <f>SUM(E7)</f>
        <v>0</v>
      </c>
      <c r="F8" s="15">
        <v>0</v>
      </c>
      <c r="G8" s="15">
        <v>0</v>
      </c>
      <c r="H8" s="15">
        <f>SUM(H7)</f>
        <v>199</v>
      </c>
    </row>
    <row r="10" spans="1:11" ht="13.5" x14ac:dyDescent="0.15">
      <c r="A10" s="9" t="s">
        <v>51</v>
      </c>
      <c r="I10" s="3" t="s">
        <v>41</v>
      </c>
      <c r="J10" s="3"/>
    </row>
    <row r="11" spans="1:11" ht="37.5" customHeight="1" x14ac:dyDescent="0.15">
      <c r="A11" s="10" t="s">
        <v>52</v>
      </c>
      <c r="B11" s="11" t="s">
        <v>53</v>
      </c>
      <c r="C11" s="11" t="s">
        <v>54</v>
      </c>
      <c r="D11" s="11" t="s">
        <v>55</v>
      </c>
      <c r="E11" s="11" t="s">
        <v>56</v>
      </c>
      <c r="F11" s="11" t="s">
        <v>57</v>
      </c>
      <c r="G11" s="11" t="s">
        <v>58</v>
      </c>
      <c r="H11" s="11" t="s">
        <v>59</v>
      </c>
      <c r="I11" s="11" t="s">
        <v>60</v>
      </c>
      <c r="J11" s="11" t="s">
        <v>49</v>
      </c>
    </row>
    <row r="12" spans="1:11" ht="18" customHeight="1" x14ac:dyDescent="0.15">
      <c r="A12" s="5" t="s">
        <v>61</v>
      </c>
      <c r="B12" s="17">
        <v>5000000</v>
      </c>
      <c r="C12" s="17">
        <v>7241282358</v>
      </c>
      <c r="D12" s="17">
        <v>6963391625</v>
      </c>
      <c r="E12" s="17">
        <f>C12-D12</f>
        <v>277890733</v>
      </c>
      <c r="F12" s="17">
        <v>5000000</v>
      </c>
      <c r="G12" s="18">
        <f>IFERROR(B12/F12,"")</f>
        <v>1</v>
      </c>
      <c r="H12" s="17">
        <f>E12*G12</f>
        <v>277890733</v>
      </c>
      <c r="I12" s="19">
        <f>IF(H12&gt;0,IF((H12/B12)&gt;0.7,0,B12-H12),B12)</f>
        <v>0</v>
      </c>
      <c r="J12" s="19">
        <v>5000</v>
      </c>
    </row>
    <row r="13" spans="1:11" ht="18" customHeight="1" x14ac:dyDescent="0.15">
      <c r="A13" s="14" t="s">
        <v>13</v>
      </c>
      <c r="B13" s="17">
        <f>SUM(B12:B12)</f>
        <v>5000000</v>
      </c>
      <c r="C13" s="17">
        <f>SUM(C12:C12)</f>
        <v>7241282358</v>
      </c>
      <c r="D13" s="17">
        <f>SUM(D12:D12)</f>
        <v>6963391625</v>
      </c>
      <c r="E13" s="17">
        <f>SUM(E12:E12)</f>
        <v>277890733</v>
      </c>
      <c r="F13" s="17">
        <f>SUM(F12:F12)</f>
        <v>5000000</v>
      </c>
      <c r="G13" s="20"/>
      <c r="H13" s="17">
        <f>SUM(H12:H12)</f>
        <v>277890733</v>
      </c>
      <c r="I13" s="19">
        <f>SUM(I12:I12)</f>
        <v>0</v>
      </c>
      <c r="J13" s="19">
        <f>SUM(J12:J12)</f>
        <v>5000</v>
      </c>
    </row>
    <row r="15" spans="1:11" ht="13.5" x14ac:dyDescent="0.15">
      <c r="A15" s="9" t="s">
        <v>62</v>
      </c>
      <c r="J15" s="3" t="s">
        <v>41</v>
      </c>
      <c r="K15" s="3"/>
    </row>
    <row r="16" spans="1:11" ht="37.5" customHeight="1" x14ac:dyDescent="0.15">
      <c r="A16" s="10" t="s">
        <v>52</v>
      </c>
      <c r="B16" s="11" t="s">
        <v>63</v>
      </c>
      <c r="C16" s="11" t="s">
        <v>54</v>
      </c>
      <c r="D16" s="11" t="s">
        <v>55</v>
      </c>
      <c r="E16" s="11" t="s">
        <v>56</v>
      </c>
      <c r="F16" s="11" t="s">
        <v>57</v>
      </c>
      <c r="G16" s="11" t="s">
        <v>58</v>
      </c>
      <c r="H16" s="11" t="s">
        <v>59</v>
      </c>
      <c r="I16" s="11" t="s">
        <v>64</v>
      </c>
      <c r="J16" s="11" t="s">
        <v>65</v>
      </c>
      <c r="K16" s="11" t="s">
        <v>49</v>
      </c>
    </row>
    <row r="17" spans="1:11" ht="18" customHeight="1" x14ac:dyDescent="0.15">
      <c r="A17" s="5" t="s">
        <v>66</v>
      </c>
      <c r="B17" s="17">
        <v>2500000</v>
      </c>
      <c r="C17" s="17">
        <v>639170803</v>
      </c>
      <c r="D17" s="17">
        <v>54392251</v>
      </c>
      <c r="E17" s="17">
        <f t="shared" ref="E17:E26" si="0">C17-D17</f>
        <v>584778552</v>
      </c>
      <c r="F17" s="17">
        <v>50000000</v>
      </c>
      <c r="G17" s="21">
        <f>IF(F17&lt;&gt;0,B17/F17,0)</f>
        <v>0.05</v>
      </c>
      <c r="H17" s="17">
        <f>E17*G17</f>
        <v>29238927.600000001</v>
      </c>
      <c r="I17" s="19">
        <v>0</v>
      </c>
      <c r="J17" s="17">
        <f>B17-I17</f>
        <v>2500000</v>
      </c>
      <c r="K17" s="19">
        <v>2500</v>
      </c>
    </row>
    <row r="18" spans="1:11" ht="18" customHeight="1" x14ac:dyDescent="0.15">
      <c r="A18" s="5" t="s">
        <v>67</v>
      </c>
      <c r="B18" s="17">
        <v>200000</v>
      </c>
      <c r="C18" s="17">
        <v>43493348908</v>
      </c>
      <c r="D18" s="17">
        <v>27765342191</v>
      </c>
      <c r="E18" s="17">
        <f t="shared" si="0"/>
        <v>15728006717</v>
      </c>
      <c r="F18" s="17">
        <v>136900000</v>
      </c>
      <c r="G18" s="21">
        <f t="shared" ref="G18:G26" si="1">IF(F18&lt;&gt;0,B18/F18,0)</f>
        <v>1.4609203798392988E-3</v>
      </c>
      <c r="H18" s="17">
        <f t="shared" ref="H18:H26" si="2">E18*G18</f>
        <v>22977365.547114681</v>
      </c>
      <c r="I18" s="19">
        <v>0</v>
      </c>
      <c r="J18" s="17">
        <f t="shared" ref="J18:J26" si="3">B18-I18</f>
        <v>200000</v>
      </c>
      <c r="K18" s="19">
        <v>200</v>
      </c>
    </row>
    <row r="19" spans="1:11" ht="18" customHeight="1" x14ac:dyDescent="0.15">
      <c r="A19" s="5" t="s">
        <v>68</v>
      </c>
      <c r="B19" s="17">
        <v>90000</v>
      </c>
      <c r="C19" s="17">
        <v>339986573</v>
      </c>
      <c r="D19" s="17">
        <v>39789138</v>
      </c>
      <c r="E19" s="17">
        <f t="shared" si="0"/>
        <v>300197435</v>
      </c>
      <c r="F19" s="17">
        <v>285324955</v>
      </c>
      <c r="G19" s="21">
        <f t="shared" si="1"/>
        <v>3.1542982281378086E-4</v>
      </c>
      <c r="H19" s="17">
        <f t="shared" si="2"/>
        <v>94691.223731201491</v>
      </c>
      <c r="I19" s="19">
        <v>0</v>
      </c>
      <c r="J19" s="17">
        <f t="shared" si="3"/>
        <v>90000</v>
      </c>
      <c r="K19" s="19">
        <v>90</v>
      </c>
    </row>
    <row r="20" spans="1:11" ht="18" customHeight="1" x14ac:dyDescent="0.15">
      <c r="A20" s="5" t="s">
        <v>69</v>
      </c>
      <c r="B20" s="17">
        <v>430000</v>
      </c>
      <c r="C20" s="17">
        <v>1736170935</v>
      </c>
      <c r="D20" s="17">
        <v>83414163</v>
      </c>
      <c r="E20" s="17">
        <f t="shared" si="0"/>
        <v>1652756772</v>
      </c>
      <c r="F20" s="17">
        <v>422000000</v>
      </c>
      <c r="G20" s="21">
        <f t="shared" si="1"/>
        <v>1.0189573459715639E-3</v>
      </c>
      <c r="H20" s="17">
        <f t="shared" si="2"/>
        <v>1684088.6539336492</v>
      </c>
      <c r="I20" s="19">
        <v>0</v>
      </c>
      <c r="J20" s="17">
        <f t="shared" si="3"/>
        <v>430000</v>
      </c>
      <c r="K20" s="19">
        <v>430</v>
      </c>
    </row>
    <row r="21" spans="1:11" ht="18" customHeight="1" x14ac:dyDescent="0.15">
      <c r="A21" s="5" t="s">
        <v>70</v>
      </c>
      <c r="B21" s="17">
        <v>300000</v>
      </c>
      <c r="C21" s="17">
        <v>2745303110</v>
      </c>
      <c r="D21" s="17">
        <v>656645364</v>
      </c>
      <c r="E21" s="17">
        <f t="shared" si="0"/>
        <v>2088657746</v>
      </c>
      <c r="F21" s="17">
        <v>412600000</v>
      </c>
      <c r="G21" s="21">
        <f t="shared" si="1"/>
        <v>7.2709646146388749E-4</v>
      </c>
      <c r="H21" s="17">
        <f t="shared" si="2"/>
        <v>1518655.6563257391</v>
      </c>
      <c r="I21" s="19">
        <v>0</v>
      </c>
      <c r="J21" s="17">
        <f t="shared" si="3"/>
        <v>300000</v>
      </c>
      <c r="K21" s="19">
        <v>300</v>
      </c>
    </row>
    <row r="22" spans="1:11" ht="18" customHeight="1" x14ac:dyDescent="0.15">
      <c r="A22" s="5" t="s">
        <v>71</v>
      </c>
      <c r="B22" s="17">
        <v>1230000</v>
      </c>
      <c r="C22" s="17">
        <v>2410785195</v>
      </c>
      <c r="D22" s="17">
        <v>10427486</v>
      </c>
      <c r="E22" s="17">
        <f t="shared" si="0"/>
        <v>2400357709</v>
      </c>
      <c r="F22" s="17">
        <v>1900000000</v>
      </c>
      <c r="G22" s="21">
        <f t="shared" si="1"/>
        <v>6.4736842105263162E-4</v>
      </c>
      <c r="H22" s="17">
        <f t="shared" si="2"/>
        <v>1553915.7800368422</v>
      </c>
      <c r="I22" s="19">
        <v>0</v>
      </c>
      <c r="J22" s="17">
        <f t="shared" si="3"/>
        <v>1230000</v>
      </c>
      <c r="K22" s="19">
        <v>1230</v>
      </c>
    </row>
    <row r="23" spans="1:11" ht="18" customHeight="1" x14ac:dyDescent="0.15">
      <c r="A23" s="5" t="s">
        <v>72</v>
      </c>
      <c r="B23" s="17">
        <v>454632</v>
      </c>
      <c r="C23" s="17">
        <v>482373631</v>
      </c>
      <c r="D23" s="17">
        <v>10671330</v>
      </c>
      <c r="E23" s="17">
        <f t="shared" si="0"/>
        <v>471702301</v>
      </c>
      <c r="F23" s="17">
        <v>324187666</v>
      </c>
      <c r="G23" s="21">
        <f t="shared" si="1"/>
        <v>1.4023729082894845E-3</v>
      </c>
      <c r="H23" s="17">
        <f t="shared" si="2"/>
        <v>661502.52770021174</v>
      </c>
      <c r="I23" s="19">
        <v>0</v>
      </c>
      <c r="J23" s="17">
        <f t="shared" si="3"/>
        <v>454632</v>
      </c>
      <c r="K23" s="19">
        <v>456</v>
      </c>
    </row>
    <row r="24" spans="1:11" ht="18" customHeight="1" x14ac:dyDescent="0.15">
      <c r="A24" s="5" t="s">
        <v>73</v>
      </c>
      <c r="B24" s="17">
        <v>4000000</v>
      </c>
      <c r="C24" s="17">
        <v>24857606000000</v>
      </c>
      <c r="D24" s="17">
        <v>24516985000000</v>
      </c>
      <c r="E24" s="17">
        <f t="shared" si="0"/>
        <v>340621000000</v>
      </c>
      <c r="F24" s="17">
        <v>16602000000</v>
      </c>
      <c r="G24" s="21">
        <f t="shared" si="1"/>
        <v>2.4093482712926153E-4</v>
      </c>
      <c r="H24" s="17">
        <f t="shared" si="2"/>
        <v>82067461.751596197</v>
      </c>
      <c r="I24" s="19">
        <v>0</v>
      </c>
      <c r="J24" s="17">
        <f t="shared" si="3"/>
        <v>4000000</v>
      </c>
      <c r="K24" s="19">
        <v>4000</v>
      </c>
    </row>
    <row r="25" spans="1:11" ht="18" customHeight="1" x14ac:dyDescent="0.15">
      <c r="A25" s="5" t="s">
        <v>74</v>
      </c>
      <c r="B25" s="17">
        <v>28815</v>
      </c>
      <c r="C25" s="17">
        <v>6423148</v>
      </c>
      <c r="D25" s="17">
        <v>300668</v>
      </c>
      <c r="E25" s="17">
        <f t="shared" si="0"/>
        <v>6122480</v>
      </c>
      <c r="F25" s="17">
        <v>5650000</v>
      </c>
      <c r="G25" s="21">
        <f t="shared" si="1"/>
        <v>5.1000000000000004E-3</v>
      </c>
      <c r="H25" s="17">
        <f t="shared" si="2"/>
        <v>31224.648000000001</v>
      </c>
      <c r="I25" s="19">
        <v>0</v>
      </c>
      <c r="J25" s="17">
        <f t="shared" si="3"/>
        <v>28815</v>
      </c>
      <c r="K25" s="19">
        <v>29</v>
      </c>
    </row>
    <row r="26" spans="1:11" ht="18" customHeight="1" x14ac:dyDescent="0.15">
      <c r="A26" s="5" t="s">
        <v>75</v>
      </c>
      <c r="B26" s="17">
        <v>300000</v>
      </c>
      <c r="C26" s="17">
        <v>325420749</v>
      </c>
      <c r="D26" s="17">
        <v>81692818</v>
      </c>
      <c r="E26" s="17">
        <f t="shared" si="0"/>
        <v>243727931</v>
      </c>
      <c r="F26" s="17">
        <v>1000000</v>
      </c>
      <c r="G26" s="21">
        <f t="shared" si="1"/>
        <v>0.3</v>
      </c>
      <c r="H26" s="17">
        <f t="shared" si="2"/>
        <v>73118379.299999997</v>
      </c>
      <c r="I26" s="19">
        <v>0</v>
      </c>
      <c r="J26" s="17">
        <f t="shared" si="3"/>
        <v>300000</v>
      </c>
      <c r="K26" s="19">
        <v>300</v>
      </c>
    </row>
    <row r="27" spans="1:11" ht="18" customHeight="1" x14ac:dyDescent="0.15">
      <c r="A27" s="14" t="s">
        <v>13</v>
      </c>
      <c r="B27" s="17">
        <f>SUM(B17:B26)</f>
        <v>9533447</v>
      </c>
      <c r="C27" s="17">
        <f>SUM(C17:C26)</f>
        <v>24909784983052</v>
      </c>
      <c r="D27" s="17">
        <f>SUM(D17:D26)</f>
        <v>24545687675409</v>
      </c>
      <c r="E27" s="17">
        <f>SUM(E17:E26)</f>
        <v>364097307643</v>
      </c>
      <c r="F27" s="17">
        <f>SUM(F17:F26)</f>
        <v>20139662621</v>
      </c>
      <c r="G27" s="20"/>
      <c r="H27" s="17">
        <f>SUM(H17:H26)</f>
        <v>212946212.68843853</v>
      </c>
      <c r="I27" s="19">
        <f>SUM(I17:I26)</f>
        <v>0</v>
      </c>
      <c r="J27" s="17">
        <f>SUM(J17:J26)</f>
        <v>9533447</v>
      </c>
      <c r="K27" s="19">
        <f>SUM(K17:K26)</f>
        <v>9535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/>
  </sheetViews>
  <sheetFormatPr defaultColWidth="8.875" defaultRowHeight="11.25" x14ac:dyDescent="0.15"/>
  <cols>
    <col min="1" max="1" width="22.875" style="6" customWidth="1"/>
    <col min="2" max="7" width="19.875" style="6" customWidth="1"/>
    <col min="8" max="16384" width="8.875" style="6"/>
  </cols>
  <sheetData>
    <row r="1" spans="1:7" ht="21" x14ac:dyDescent="0.2">
      <c r="A1" s="8" t="s">
        <v>76</v>
      </c>
    </row>
    <row r="2" spans="1:7" ht="13.5" x14ac:dyDescent="0.15">
      <c r="A2" s="1" t="s">
        <v>37</v>
      </c>
    </row>
    <row r="3" spans="1:7" ht="13.5" x14ac:dyDescent="0.15">
      <c r="A3" s="1" t="s">
        <v>38</v>
      </c>
    </row>
    <row r="4" spans="1:7" ht="13.5" x14ac:dyDescent="0.15">
      <c r="A4" s="6" t="s">
        <v>39</v>
      </c>
      <c r="F4" s="3" t="s">
        <v>41</v>
      </c>
      <c r="G4" s="3"/>
    </row>
    <row r="5" spans="1:7" ht="22.5" customHeight="1" x14ac:dyDescent="0.15">
      <c r="A5" s="10" t="s">
        <v>77</v>
      </c>
      <c r="B5" s="10" t="s">
        <v>78</v>
      </c>
      <c r="C5" s="10" t="s">
        <v>79</v>
      </c>
      <c r="D5" s="10" t="s">
        <v>80</v>
      </c>
      <c r="E5" s="10" t="s">
        <v>12</v>
      </c>
      <c r="F5" s="11" t="s">
        <v>81</v>
      </c>
      <c r="G5" s="11" t="s">
        <v>82</v>
      </c>
    </row>
    <row r="6" spans="1:7" ht="18" customHeight="1" x14ac:dyDescent="0.15">
      <c r="A6" s="5" t="s">
        <v>83</v>
      </c>
      <c r="B6" s="17">
        <v>3916879079</v>
      </c>
      <c r="C6" s="17">
        <v>0</v>
      </c>
      <c r="D6" s="17">
        <v>0</v>
      </c>
      <c r="E6" s="17">
        <v>0</v>
      </c>
      <c r="F6" s="17">
        <f>SUM(B6:E6)</f>
        <v>3916879079</v>
      </c>
      <c r="G6" s="19">
        <v>3916879</v>
      </c>
    </row>
    <row r="7" spans="1:7" ht="18" customHeight="1" x14ac:dyDescent="0.15">
      <c r="A7" s="22" t="s">
        <v>84</v>
      </c>
      <c r="B7" s="17">
        <v>653769445</v>
      </c>
      <c r="C7" s="17">
        <v>0</v>
      </c>
      <c r="D7" s="17">
        <v>0</v>
      </c>
      <c r="E7" s="17">
        <v>0</v>
      </c>
      <c r="F7" s="17">
        <f t="shared" ref="F7:F14" si="0">SUM(B7:E7)</f>
        <v>653769445</v>
      </c>
      <c r="G7" s="19">
        <v>653769</v>
      </c>
    </row>
    <row r="8" spans="1:7" ht="18" customHeight="1" x14ac:dyDescent="0.15">
      <c r="A8" s="5" t="s">
        <v>85</v>
      </c>
      <c r="B8" s="17">
        <v>358058155</v>
      </c>
      <c r="C8" s="17">
        <v>0</v>
      </c>
      <c r="D8" s="17">
        <v>0</v>
      </c>
      <c r="E8" s="17">
        <v>0</v>
      </c>
      <c r="F8" s="17">
        <f t="shared" si="0"/>
        <v>358058155</v>
      </c>
      <c r="G8" s="19">
        <v>358058</v>
      </c>
    </row>
    <row r="9" spans="1:7" ht="18" customHeight="1" x14ac:dyDescent="0.15">
      <c r="A9" s="5" t="s">
        <v>86</v>
      </c>
      <c r="B9" s="17">
        <v>482508386</v>
      </c>
      <c r="C9" s="17">
        <v>0</v>
      </c>
      <c r="D9" s="17">
        <v>0</v>
      </c>
      <c r="E9" s="17">
        <v>0</v>
      </c>
      <c r="F9" s="17">
        <f t="shared" si="0"/>
        <v>482508386</v>
      </c>
      <c r="G9" s="19">
        <v>482508</v>
      </c>
    </row>
    <row r="10" spans="1:7" ht="18" customHeight="1" x14ac:dyDescent="0.15">
      <c r="A10" s="5" t="s">
        <v>87</v>
      </c>
      <c r="B10" s="17">
        <v>395209347</v>
      </c>
      <c r="C10" s="17">
        <v>0</v>
      </c>
      <c r="D10" s="17">
        <v>0</v>
      </c>
      <c r="E10" s="17">
        <v>0</v>
      </c>
      <c r="F10" s="17">
        <f t="shared" si="0"/>
        <v>395209347</v>
      </c>
      <c r="G10" s="19">
        <v>395209</v>
      </c>
    </row>
    <row r="11" spans="1:7" ht="18" customHeight="1" x14ac:dyDescent="0.15">
      <c r="A11" s="5" t="s">
        <v>88</v>
      </c>
      <c r="B11" s="17">
        <v>121681407</v>
      </c>
      <c r="C11" s="17">
        <v>0</v>
      </c>
      <c r="D11" s="17">
        <v>0</v>
      </c>
      <c r="E11" s="17">
        <v>0</v>
      </c>
      <c r="F11" s="17">
        <f t="shared" si="0"/>
        <v>121681407</v>
      </c>
      <c r="G11" s="19">
        <v>121681</v>
      </c>
    </row>
    <row r="12" spans="1:7" ht="18" customHeight="1" x14ac:dyDescent="0.15">
      <c r="A12" s="5" t="s">
        <v>89</v>
      </c>
      <c r="B12" s="17">
        <v>8963261</v>
      </c>
      <c r="C12" s="17">
        <v>0</v>
      </c>
      <c r="D12" s="17">
        <v>0</v>
      </c>
      <c r="E12" s="17">
        <v>0</v>
      </c>
      <c r="F12" s="17">
        <f t="shared" si="0"/>
        <v>8963261</v>
      </c>
      <c r="G12" s="19">
        <v>8963</v>
      </c>
    </row>
    <row r="13" spans="1:7" ht="18" customHeight="1" x14ac:dyDescent="0.15">
      <c r="A13" s="5" t="s">
        <v>90</v>
      </c>
      <c r="B13" s="17">
        <v>200328442</v>
      </c>
      <c r="C13" s="17">
        <v>0</v>
      </c>
      <c r="D13" s="17">
        <v>0</v>
      </c>
      <c r="E13" s="17">
        <v>0</v>
      </c>
      <c r="F13" s="17">
        <f t="shared" si="0"/>
        <v>200328442</v>
      </c>
      <c r="G13" s="19">
        <v>200328</v>
      </c>
    </row>
    <row r="14" spans="1:7" ht="18" customHeight="1" x14ac:dyDescent="0.15">
      <c r="A14" s="5" t="s">
        <v>91</v>
      </c>
      <c r="B14" s="17">
        <v>196568286</v>
      </c>
      <c r="C14" s="17">
        <v>0</v>
      </c>
      <c r="D14" s="17">
        <v>0</v>
      </c>
      <c r="E14" s="17">
        <v>0</v>
      </c>
      <c r="F14" s="17">
        <f t="shared" si="0"/>
        <v>196568286</v>
      </c>
      <c r="G14" s="19">
        <v>196568</v>
      </c>
    </row>
    <row r="15" spans="1:7" ht="18" customHeight="1" x14ac:dyDescent="0.15">
      <c r="A15" s="5" t="s">
        <v>92</v>
      </c>
      <c r="B15" s="17">
        <v>280204350</v>
      </c>
      <c r="C15" s="17">
        <v>0</v>
      </c>
      <c r="D15" s="17">
        <v>0</v>
      </c>
      <c r="E15" s="17">
        <v>0</v>
      </c>
      <c r="F15" s="17">
        <f>SUM(B15:E15)</f>
        <v>280204350</v>
      </c>
      <c r="G15" s="19">
        <v>280204</v>
      </c>
    </row>
    <row r="16" spans="1:7" ht="18" customHeight="1" x14ac:dyDescent="0.15">
      <c r="A16" s="22" t="s">
        <v>93</v>
      </c>
      <c r="B16" s="17">
        <v>4651647</v>
      </c>
      <c r="C16" s="17">
        <v>0</v>
      </c>
      <c r="D16" s="17">
        <v>0</v>
      </c>
      <c r="E16" s="17">
        <v>4348353</v>
      </c>
      <c r="F16" s="17">
        <f>SUM(B16:E16)</f>
        <v>9000000</v>
      </c>
      <c r="G16" s="19">
        <v>9000</v>
      </c>
    </row>
    <row r="17" spans="1:7" ht="18" customHeight="1" x14ac:dyDescent="0.15">
      <c r="A17" s="22" t="s">
        <v>94</v>
      </c>
      <c r="B17" s="17">
        <v>17259832</v>
      </c>
      <c r="C17" s="17">
        <v>0</v>
      </c>
      <c r="D17" s="17">
        <v>0</v>
      </c>
      <c r="E17" s="17">
        <v>2826168</v>
      </c>
      <c r="F17" s="17">
        <f>SUM(B17:E17)</f>
        <v>20086000</v>
      </c>
      <c r="G17" s="19">
        <v>20086</v>
      </c>
    </row>
    <row r="18" spans="1:7" ht="18" customHeight="1" x14ac:dyDescent="0.15">
      <c r="A18" s="5" t="s">
        <v>95</v>
      </c>
      <c r="B18" s="17">
        <v>14417726</v>
      </c>
      <c r="C18" s="17">
        <v>0</v>
      </c>
      <c r="D18" s="17">
        <v>0</v>
      </c>
      <c r="E18" s="17">
        <v>0</v>
      </c>
      <c r="F18" s="17">
        <f>SUM(B18:E18)</f>
        <v>14417726</v>
      </c>
      <c r="G18" s="19">
        <v>14418</v>
      </c>
    </row>
    <row r="19" spans="1:7" ht="18" customHeight="1" x14ac:dyDescent="0.15">
      <c r="A19" s="14" t="s">
        <v>13</v>
      </c>
      <c r="B19" s="17">
        <f>SUM(B6:B18)</f>
        <v>6650499363</v>
      </c>
      <c r="C19" s="17">
        <f>SUM(C6:C18)</f>
        <v>0</v>
      </c>
      <c r="D19" s="17">
        <f t="shared" ref="D19:G19" si="1">SUM(D6:D18)</f>
        <v>0</v>
      </c>
      <c r="E19" s="17">
        <f t="shared" si="1"/>
        <v>7174521</v>
      </c>
      <c r="F19" s="17">
        <f>SUM(F6:F18)</f>
        <v>6657673884</v>
      </c>
      <c r="G19" s="19">
        <f t="shared" si="1"/>
        <v>6657671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16" zoomScale="85" zoomScaleNormal="85"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4" ht="21" x14ac:dyDescent="0.2">
      <c r="A1" s="8" t="s">
        <v>96</v>
      </c>
    </row>
    <row r="2" spans="1:4" ht="13.5" x14ac:dyDescent="0.15">
      <c r="A2" s="1" t="s">
        <v>37</v>
      </c>
    </row>
    <row r="3" spans="1:4" ht="13.5" x14ac:dyDescent="0.15">
      <c r="A3" s="1" t="s">
        <v>38</v>
      </c>
    </row>
    <row r="4" spans="1:4" ht="13.5" x14ac:dyDescent="0.15">
      <c r="A4" s="6" t="s">
        <v>39</v>
      </c>
      <c r="C4" s="3" t="s">
        <v>41</v>
      </c>
    </row>
    <row r="5" spans="1:4" ht="22.5" customHeight="1" x14ac:dyDescent="0.15">
      <c r="A5" s="10" t="s">
        <v>97</v>
      </c>
      <c r="B5" s="10" t="s">
        <v>98</v>
      </c>
      <c r="C5" s="10" t="s">
        <v>99</v>
      </c>
    </row>
    <row r="6" spans="1:4" ht="18" customHeight="1" x14ac:dyDescent="0.15">
      <c r="A6" s="23" t="s">
        <v>100</v>
      </c>
      <c r="B6" s="24"/>
      <c r="C6" s="24"/>
    </row>
    <row r="7" spans="1:4" ht="18" customHeight="1" x14ac:dyDescent="0.15">
      <c r="A7" s="25"/>
      <c r="B7" s="24"/>
      <c r="C7" s="17"/>
      <c r="D7" s="26"/>
    </row>
    <row r="8" spans="1:4" ht="18" customHeight="1" thickBot="1" x14ac:dyDescent="0.2">
      <c r="A8" s="27" t="s">
        <v>101</v>
      </c>
      <c r="B8" s="28">
        <f>SUM(B6:B7)</f>
        <v>0</v>
      </c>
      <c r="C8" s="28">
        <f>SUM(C6:C7)</f>
        <v>0</v>
      </c>
      <c r="D8" s="26"/>
    </row>
    <row r="9" spans="1:4" ht="18" customHeight="1" thickTop="1" x14ac:dyDescent="0.15">
      <c r="A9" s="23" t="s">
        <v>102</v>
      </c>
      <c r="B9" s="24"/>
      <c r="C9" s="17"/>
      <c r="D9" s="26"/>
    </row>
    <row r="10" spans="1:4" ht="18" customHeight="1" x14ac:dyDescent="0.15">
      <c r="A10" s="25" t="s">
        <v>103</v>
      </c>
      <c r="B10" s="24"/>
      <c r="C10" s="17"/>
      <c r="D10" s="26"/>
    </row>
    <row r="11" spans="1:4" ht="18" customHeight="1" x14ac:dyDescent="0.15">
      <c r="A11" s="29" t="s">
        <v>104</v>
      </c>
      <c r="B11" s="24">
        <v>14550722</v>
      </c>
      <c r="C11" s="17">
        <v>1440327</v>
      </c>
      <c r="D11" s="26"/>
    </row>
    <row r="12" spans="1:4" ht="18" customHeight="1" x14ac:dyDescent="0.15">
      <c r="A12" s="29" t="s">
        <v>105</v>
      </c>
      <c r="B12" s="24">
        <v>470449</v>
      </c>
      <c r="C12" s="17">
        <v>72113</v>
      </c>
      <c r="D12" s="26"/>
    </row>
    <row r="13" spans="1:4" ht="18" customHeight="1" x14ac:dyDescent="0.15">
      <c r="A13" s="29" t="s">
        <v>106</v>
      </c>
      <c r="B13" s="24">
        <v>6324754</v>
      </c>
      <c r="C13" s="17">
        <v>1042346</v>
      </c>
      <c r="D13" s="26"/>
    </row>
    <row r="14" spans="1:4" ht="18" customHeight="1" x14ac:dyDescent="0.15">
      <c r="A14" s="29" t="s">
        <v>107</v>
      </c>
      <c r="B14" s="24">
        <v>1189326</v>
      </c>
      <c r="C14" s="17">
        <v>97049</v>
      </c>
      <c r="D14" s="26"/>
    </row>
    <row r="15" spans="1:4" ht="18" customHeight="1" x14ac:dyDescent="0.15">
      <c r="A15" s="29" t="s">
        <v>108</v>
      </c>
      <c r="B15" s="24">
        <v>6001204</v>
      </c>
      <c r="C15" s="17">
        <v>881838</v>
      </c>
      <c r="D15" s="26"/>
    </row>
    <row r="16" spans="1:4" ht="18" customHeight="1" x14ac:dyDescent="0.15">
      <c r="A16" s="29" t="s">
        <v>109</v>
      </c>
      <c r="B16" s="24">
        <v>3114400</v>
      </c>
      <c r="C16" s="17">
        <v>251318</v>
      </c>
      <c r="D16" s="26"/>
    </row>
    <row r="17" spans="1:4" ht="18" customHeight="1" x14ac:dyDescent="0.15">
      <c r="A17" s="29" t="s">
        <v>110</v>
      </c>
      <c r="B17" s="24">
        <v>20000</v>
      </c>
      <c r="C17" s="17">
        <v>46665</v>
      </c>
      <c r="D17" s="26"/>
    </row>
    <row r="18" spans="1:4" ht="18" customHeight="1" x14ac:dyDescent="0.15">
      <c r="A18" s="25" t="s">
        <v>111</v>
      </c>
      <c r="B18" s="24"/>
      <c r="C18" s="17"/>
      <c r="D18" s="26"/>
    </row>
    <row r="19" spans="1:4" ht="18" customHeight="1" x14ac:dyDescent="0.15">
      <c r="A19" s="29" t="s">
        <v>112</v>
      </c>
      <c r="B19" s="24">
        <v>972950</v>
      </c>
      <c r="C19" s="17">
        <v>0</v>
      </c>
      <c r="D19" s="26"/>
    </row>
    <row r="20" spans="1:4" ht="18" customHeight="1" x14ac:dyDescent="0.15">
      <c r="A20" s="29" t="s">
        <v>113</v>
      </c>
      <c r="B20" s="17">
        <v>0</v>
      </c>
      <c r="C20" s="17">
        <v>0</v>
      </c>
      <c r="D20" s="26"/>
    </row>
    <row r="21" spans="1:4" ht="18" customHeight="1" x14ac:dyDescent="0.15">
      <c r="A21" s="29" t="s">
        <v>114</v>
      </c>
      <c r="B21" s="24">
        <v>8400</v>
      </c>
      <c r="C21" s="17">
        <v>655</v>
      </c>
      <c r="D21" s="26"/>
    </row>
    <row r="22" spans="1:4" ht="18" customHeight="1" x14ac:dyDescent="0.15">
      <c r="A22" s="29" t="s">
        <v>115</v>
      </c>
      <c r="B22" s="17">
        <v>0</v>
      </c>
      <c r="C22" s="17">
        <v>0</v>
      </c>
      <c r="D22" s="26"/>
    </row>
    <row r="23" spans="1:4" ht="18" customHeight="1" x14ac:dyDescent="0.15">
      <c r="A23" s="29" t="s">
        <v>116</v>
      </c>
      <c r="B23" s="24">
        <v>9600</v>
      </c>
      <c r="C23" s="17">
        <v>0</v>
      </c>
      <c r="D23" s="26"/>
    </row>
    <row r="24" spans="1:4" ht="18" customHeight="1" x14ac:dyDescent="0.15">
      <c r="A24" s="29" t="s">
        <v>117</v>
      </c>
      <c r="B24" s="24">
        <v>1795487</v>
      </c>
      <c r="C24" s="17">
        <v>0</v>
      </c>
      <c r="D24" s="26"/>
    </row>
    <row r="25" spans="1:4" ht="18" customHeight="1" x14ac:dyDescent="0.15">
      <c r="A25" s="29" t="s">
        <v>118</v>
      </c>
      <c r="B25" s="17">
        <v>0</v>
      </c>
      <c r="C25" s="17">
        <v>0</v>
      </c>
      <c r="D25" s="26"/>
    </row>
    <row r="26" spans="1:4" ht="18" customHeight="1" x14ac:dyDescent="0.15">
      <c r="A26" s="29" t="s">
        <v>119</v>
      </c>
      <c r="B26" s="24">
        <v>46458293</v>
      </c>
      <c r="C26" s="17">
        <v>12796477</v>
      </c>
      <c r="D26" s="26"/>
    </row>
    <row r="27" spans="1:4" ht="18" customHeight="1" x14ac:dyDescent="0.15">
      <c r="A27" s="29"/>
      <c r="B27" s="24"/>
      <c r="C27" s="17"/>
      <c r="D27" s="26"/>
    </row>
    <row r="28" spans="1:4" ht="18" customHeight="1" thickBot="1" x14ac:dyDescent="0.2">
      <c r="A28" s="27" t="s">
        <v>101</v>
      </c>
      <c r="B28" s="28">
        <f>SUM(B9:B27)</f>
        <v>80915585</v>
      </c>
      <c r="C28" s="28">
        <f>SUM(C9:C27)</f>
        <v>16628788</v>
      </c>
      <c r="D28" s="26"/>
    </row>
    <row r="29" spans="1:4" ht="18" customHeight="1" thickTop="1" x14ac:dyDescent="0.15">
      <c r="A29" s="30" t="s">
        <v>13</v>
      </c>
      <c r="B29" s="17">
        <f>SUM(B28,B8)</f>
        <v>80915585</v>
      </c>
      <c r="C29" s="17">
        <f>SUM(C28,C8)</f>
        <v>16628788</v>
      </c>
      <c r="D29" s="26"/>
    </row>
    <row r="30" spans="1:4" x14ac:dyDescent="0.15">
      <c r="A30" s="31"/>
      <c r="D30" s="26"/>
    </row>
    <row r="31" spans="1:4" x14ac:dyDescent="0.15">
      <c r="B31" s="32"/>
      <c r="C31" s="32"/>
      <c r="D31" s="33"/>
    </row>
    <row r="32" spans="1:4" x14ac:dyDescent="0.15">
      <c r="C32" s="33"/>
      <c r="D32" s="33"/>
    </row>
    <row r="33" spans="3:4" x14ac:dyDescent="0.15">
      <c r="C33" s="26"/>
      <c r="D33" s="26"/>
    </row>
    <row r="34" spans="3:4" x14ac:dyDescent="0.15">
      <c r="C34" s="26"/>
      <c r="D34" s="26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0" zoomScale="85" zoomScaleNormal="85"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5" ht="21" x14ac:dyDescent="0.2">
      <c r="A1" s="8" t="s">
        <v>120</v>
      </c>
    </row>
    <row r="2" spans="1:5" ht="13.5" x14ac:dyDescent="0.15">
      <c r="A2" s="1" t="s">
        <v>37</v>
      </c>
    </row>
    <row r="3" spans="1:5" ht="13.5" x14ac:dyDescent="0.15">
      <c r="A3" s="1" t="s">
        <v>38</v>
      </c>
    </row>
    <row r="4" spans="1:5" ht="13.5" x14ac:dyDescent="0.15">
      <c r="A4" s="6" t="s">
        <v>39</v>
      </c>
      <c r="C4" s="3" t="s">
        <v>41</v>
      </c>
    </row>
    <row r="5" spans="1:5" ht="22.5" customHeight="1" x14ac:dyDescent="0.15">
      <c r="A5" s="10" t="s">
        <v>97</v>
      </c>
      <c r="B5" s="10" t="s">
        <v>98</v>
      </c>
      <c r="C5" s="10" t="s">
        <v>99</v>
      </c>
    </row>
    <row r="6" spans="1:5" ht="18" customHeight="1" x14ac:dyDescent="0.15">
      <c r="A6" s="23" t="s">
        <v>100</v>
      </c>
      <c r="B6" s="24"/>
      <c r="C6" s="24"/>
    </row>
    <row r="7" spans="1:5" ht="18" customHeight="1" x14ac:dyDescent="0.15">
      <c r="A7" s="25"/>
      <c r="B7" s="24"/>
      <c r="C7" s="17"/>
      <c r="D7" s="26"/>
      <c r="E7" s="26"/>
    </row>
    <row r="8" spans="1:5" ht="18" customHeight="1" thickBot="1" x14ac:dyDescent="0.2">
      <c r="A8" s="27" t="s">
        <v>101</v>
      </c>
      <c r="B8" s="28">
        <f>SUM(B6:B7)</f>
        <v>0</v>
      </c>
      <c r="C8" s="28">
        <f>SUM(C6:C7)</f>
        <v>0</v>
      </c>
      <c r="D8" s="26"/>
      <c r="E8" s="26"/>
    </row>
    <row r="9" spans="1:5" ht="18" customHeight="1" thickTop="1" x14ac:dyDescent="0.15">
      <c r="A9" s="23" t="s">
        <v>102</v>
      </c>
      <c r="B9" s="24"/>
      <c r="C9" s="17"/>
      <c r="D9" s="26"/>
      <c r="E9" s="26"/>
    </row>
    <row r="10" spans="1:5" ht="18" customHeight="1" x14ac:dyDescent="0.15">
      <c r="A10" s="25" t="s">
        <v>121</v>
      </c>
      <c r="B10" s="24"/>
      <c r="C10" s="24"/>
      <c r="D10" s="26"/>
      <c r="E10" s="26"/>
    </row>
    <row r="11" spans="1:5" ht="18" customHeight="1" x14ac:dyDescent="0.15">
      <c r="A11" s="29" t="s">
        <v>122</v>
      </c>
      <c r="B11" s="24">
        <v>26748453</v>
      </c>
      <c r="C11" s="17">
        <v>2647739</v>
      </c>
      <c r="D11" s="26"/>
      <c r="E11" s="26"/>
    </row>
    <row r="12" spans="1:5" ht="18" customHeight="1" x14ac:dyDescent="0.15">
      <c r="A12" s="29" t="s">
        <v>123</v>
      </c>
      <c r="B12" s="24">
        <v>5100000</v>
      </c>
      <c r="C12" s="17">
        <v>781754</v>
      </c>
      <c r="D12" s="26"/>
      <c r="E12" s="26"/>
    </row>
    <row r="13" spans="1:5" ht="18" customHeight="1" x14ac:dyDescent="0.15">
      <c r="A13" s="29" t="s">
        <v>124</v>
      </c>
      <c r="B13" s="24">
        <v>84533018</v>
      </c>
      <c r="C13" s="17">
        <v>13931400</v>
      </c>
      <c r="D13" s="26"/>
      <c r="E13" s="26"/>
    </row>
    <row r="14" spans="1:5" ht="18" customHeight="1" x14ac:dyDescent="0.15">
      <c r="A14" s="29" t="s">
        <v>125</v>
      </c>
      <c r="B14" s="24">
        <v>1285700</v>
      </c>
      <c r="C14" s="17">
        <v>104913</v>
      </c>
      <c r="D14" s="26"/>
      <c r="E14" s="26"/>
    </row>
    <row r="15" spans="1:5" ht="18" customHeight="1" x14ac:dyDescent="0.15">
      <c r="A15" s="29" t="s">
        <v>126</v>
      </c>
      <c r="B15" s="24">
        <v>5620031</v>
      </c>
      <c r="C15" s="17">
        <v>825828</v>
      </c>
      <c r="D15" s="26"/>
      <c r="E15" s="26"/>
    </row>
    <row r="16" spans="1:5" ht="18" customHeight="1" x14ac:dyDescent="0.15">
      <c r="A16" s="29" t="s">
        <v>127</v>
      </c>
      <c r="B16" s="24">
        <v>90000</v>
      </c>
      <c r="C16" s="17"/>
      <c r="D16" s="26"/>
      <c r="E16" s="26"/>
    </row>
    <row r="17" spans="1:5" ht="18" customHeight="1" x14ac:dyDescent="0.15">
      <c r="A17" s="29" t="s">
        <v>128</v>
      </c>
      <c r="B17" s="24">
        <v>152130</v>
      </c>
      <c r="C17" s="17">
        <v>7297</v>
      </c>
      <c r="D17" s="26"/>
      <c r="E17" s="26"/>
    </row>
    <row r="18" spans="1:5" ht="18" customHeight="1" x14ac:dyDescent="0.15">
      <c r="A18" s="29" t="s">
        <v>129</v>
      </c>
      <c r="B18" s="24">
        <v>12200</v>
      </c>
      <c r="C18" s="17">
        <v>951</v>
      </c>
      <c r="D18" s="26"/>
      <c r="E18" s="26"/>
    </row>
    <row r="19" spans="1:5" ht="18" customHeight="1" x14ac:dyDescent="0.15">
      <c r="A19" s="25" t="s">
        <v>111</v>
      </c>
      <c r="B19" s="24"/>
      <c r="C19" s="24"/>
      <c r="D19" s="26"/>
      <c r="E19" s="26"/>
    </row>
    <row r="20" spans="1:5" ht="18" customHeight="1" x14ac:dyDescent="0.15">
      <c r="A20" s="29" t="s">
        <v>116</v>
      </c>
      <c r="B20" s="24">
        <v>32240</v>
      </c>
      <c r="C20" s="17">
        <v>0</v>
      </c>
      <c r="D20" s="26"/>
      <c r="E20" s="26"/>
    </row>
    <row r="21" spans="1:5" ht="18" customHeight="1" x14ac:dyDescent="0.15">
      <c r="A21" s="29" t="s">
        <v>130</v>
      </c>
      <c r="B21" s="24">
        <v>2138268</v>
      </c>
      <c r="C21" s="17">
        <v>0</v>
      </c>
      <c r="D21" s="26"/>
      <c r="E21" s="26"/>
    </row>
    <row r="22" spans="1:5" ht="18" customHeight="1" x14ac:dyDescent="0.15">
      <c r="A22" s="29" t="s">
        <v>118</v>
      </c>
      <c r="B22" s="24">
        <v>7920</v>
      </c>
      <c r="C22" s="17">
        <v>0</v>
      </c>
      <c r="D22" s="26"/>
      <c r="E22" s="26"/>
    </row>
    <row r="23" spans="1:5" ht="18" customHeight="1" x14ac:dyDescent="0.15">
      <c r="A23" s="29" t="s">
        <v>131</v>
      </c>
      <c r="B23" s="24">
        <v>2936896</v>
      </c>
      <c r="C23" s="17">
        <v>808939</v>
      </c>
      <c r="D23" s="26"/>
      <c r="E23" s="26"/>
    </row>
    <row r="24" spans="1:5" ht="18" customHeight="1" x14ac:dyDescent="0.15">
      <c r="A24" s="29"/>
      <c r="B24" s="24"/>
      <c r="C24" s="17"/>
      <c r="D24" s="26"/>
      <c r="E24" s="26"/>
    </row>
    <row r="25" spans="1:5" ht="18" customHeight="1" thickBot="1" x14ac:dyDescent="0.2">
      <c r="A25" s="27" t="s">
        <v>101</v>
      </c>
      <c r="B25" s="28">
        <f>SUM(B9:B24)</f>
        <v>128656856</v>
      </c>
      <c r="C25" s="28">
        <f>SUM(C9:C24)</f>
        <v>19108821</v>
      </c>
      <c r="D25" s="26"/>
      <c r="E25" s="26"/>
    </row>
    <row r="26" spans="1:5" ht="18" customHeight="1" thickTop="1" x14ac:dyDescent="0.15">
      <c r="A26" s="30" t="s">
        <v>13</v>
      </c>
      <c r="B26" s="17">
        <f>B8+B25</f>
        <v>128656856</v>
      </c>
      <c r="C26" s="17">
        <f>C8+C25</f>
        <v>19108821</v>
      </c>
      <c r="D26" s="26"/>
      <c r="E26" s="26"/>
    </row>
    <row r="27" spans="1:5" x14ac:dyDescent="0.15">
      <c r="A27" s="31"/>
      <c r="C27" s="26"/>
      <c r="D27" s="26"/>
      <c r="E27" s="26"/>
    </row>
    <row r="28" spans="1:5" x14ac:dyDescent="0.15">
      <c r="B28" s="33"/>
      <c r="C28" s="33"/>
      <c r="D28" s="33"/>
      <c r="E28" s="26"/>
    </row>
    <row r="29" spans="1:5" x14ac:dyDescent="0.15">
      <c r="C29" s="33"/>
      <c r="D29" s="33"/>
      <c r="E29" s="26"/>
    </row>
    <row r="30" spans="1:5" x14ac:dyDescent="0.15">
      <c r="C30" s="26"/>
      <c r="D30" s="26"/>
      <c r="E30" s="26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10" zoomScale="90" zoomScaleNormal="90" workbookViewId="0">
      <selection sqref="A1:K1"/>
    </sheetView>
  </sheetViews>
  <sheetFormatPr defaultColWidth="8.875" defaultRowHeight="11.25" x14ac:dyDescent="0.15"/>
  <cols>
    <col min="1" max="1" width="20.875" style="34" customWidth="1"/>
    <col min="2" max="2" width="14.875" style="34" customWidth="1"/>
    <col min="3" max="3" width="16.875" style="34" customWidth="1"/>
    <col min="4" max="11" width="14.875" style="34" customWidth="1"/>
    <col min="12" max="16384" width="8.875" style="34"/>
  </cols>
  <sheetData>
    <row r="1" spans="1:11" ht="21" x14ac:dyDescent="0.15">
      <c r="A1" s="78" t="s">
        <v>132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3.5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6" t="s">
        <v>38</v>
      </c>
    </row>
    <row r="3" spans="1:11" ht="13.5" x14ac:dyDescent="0.15">
      <c r="A3" s="35" t="s">
        <v>133</v>
      </c>
      <c r="B3" s="35"/>
      <c r="C3" s="35"/>
      <c r="D3" s="35"/>
      <c r="E3" s="35"/>
      <c r="F3" s="35"/>
      <c r="G3" s="35"/>
      <c r="H3" s="35"/>
      <c r="I3" s="35"/>
      <c r="J3" s="35"/>
      <c r="K3" s="36" t="s">
        <v>27</v>
      </c>
    </row>
    <row r="4" spans="1:11" ht="22.5" customHeight="1" x14ac:dyDescent="0.15">
      <c r="A4" s="79" t="s">
        <v>77</v>
      </c>
      <c r="B4" s="80" t="s">
        <v>134</v>
      </c>
      <c r="C4" s="37"/>
      <c r="D4" s="79" t="s">
        <v>135</v>
      </c>
      <c r="E4" s="81" t="s">
        <v>136</v>
      </c>
      <c r="F4" s="79" t="s">
        <v>137</v>
      </c>
      <c r="G4" s="81" t="s">
        <v>138</v>
      </c>
      <c r="H4" s="82" t="s">
        <v>139</v>
      </c>
      <c r="I4" s="38"/>
      <c r="J4" s="39"/>
      <c r="K4" s="79" t="s">
        <v>12</v>
      </c>
    </row>
    <row r="5" spans="1:11" ht="22.5" customHeight="1" x14ac:dyDescent="0.15">
      <c r="A5" s="79"/>
      <c r="B5" s="79"/>
      <c r="C5" s="40" t="s">
        <v>140</v>
      </c>
      <c r="D5" s="79"/>
      <c r="E5" s="79"/>
      <c r="F5" s="79"/>
      <c r="G5" s="79"/>
      <c r="H5" s="79"/>
      <c r="I5" s="41" t="s">
        <v>141</v>
      </c>
      <c r="J5" s="41" t="s">
        <v>142</v>
      </c>
      <c r="K5" s="79"/>
    </row>
    <row r="6" spans="1:11" ht="22.5" customHeight="1" x14ac:dyDescent="0.15">
      <c r="A6" s="42" t="s">
        <v>143</v>
      </c>
      <c r="B6" s="43"/>
      <c r="C6" s="44"/>
      <c r="D6" s="43"/>
      <c r="E6" s="43"/>
      <c r="F6" s="43"/>
      <c r="G6" s="43"/>
      <c r="H6" s="43"/>
      <c r="I6" s="43"/>
      <c r="J6" s="43"/>
      <c r="K6" s="43"/>
    </row>
    <row r="7" spans="1:11" ht="22.5" customHeight="1" x14ac:dyDescent="0.15">
      <c r="A7" s="42" t="s">
        <v>144</v>
      </c>
      <c r="B7" s="43">
        <v>1000474635</v>
      </c>
      <c r="C7" s="44">
        <v>13948188</v>
      </c>
      <c r="D7" s="43">
        <v>969474635</v>
      </c>
      <c r="E7" s="43">
        <v>0</v>
      </c>
      <c r="F7" s="43">
        <v>31000000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22.5" customHeight="1" x14ac:dyDescent="0.15">
      <c r="A8" s="42" t="s">
        <v>145</v>
      </c>
      <c r="B8" s="43">
        <v>0</v>
      </c>
      <c r="C8" s="44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ht="22.5" customHeight="1" x14ac:dyDescent="0.15">
      <c r="A9" s="42" t="s">
        <v>146</v>
      </c>
      <c r="B9" s="43">
        <v>25011362</v>
      </c>
      <c r="C9" s="44">
        <v>6097318</v>
      </c>
      <c r="D9" s="43">
        <v>25011362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ht="22.5" customHeight="1" x14ac:dyDescent="0.15">
      <c r="A10" s="42" t="s">
        <v>147</v>
      </c>
      <c r="B10" s="43">
        <v>3267990061</v>
      </c>
      <c r="C10" s="44">
        <v>242548582</v>
      </c>
      <c r="D10" s="43">
        <v>2107196288</v>
      </c>
      <c r="E10" s="43">
        <v>719208333</v>
      </c>
      <c r="F10" s="43">
        <v>216174586</v>
      </c>
      <c r="G10" s="43">
        <v>2000000</v>
      </c>
      <c r="H10" s="43">
        <v>0</v>
      </c>
      <c r="I10" s="43">
        <v>0</v>
      </c>
      <c r="J10" s="43">
        <v>0</v>
      </c>
      <c r="K10" s="43">
        <v>223410854</v>
      </c>
    </row>
    <row r="11" spans="1:11" ht="22.5" customHeight="1" x14ac:dyDescent="0.15">
      <c r="A11" s="42" t="s">
        <v>148</v>
      </c>
      <c r="B11" s="43">
        <v>4610035744</v>
      </c>
      <c r="C11" s="44">
        <v>949696558</v>
      </c>
      <c r="D11" s="43">
        <v>0</v>
      </c>
      <c r="E11" s="43">
        <v>1264771017</v>
      </c>
      <c r="F11" s="43">
        <v>1923395698</v>
      </c>
      <c r="G11" s="43">
        <v>341433000</v>
      </c>
      <c r="H11" s="43">
        <v>0</v>
      </c>
      <c r="I11" s="43">
        <v>0</v>
      </c>
      <c r="J11" s="43">
        <v>0</v>
      </c>
      <c r="K11" s="43">
        <v>1080436029</v>
      </c>
    </row>
    <row r="12" spans="1:11" ht="22.5" customHeight="1" x14ac:dyDescent="0.15">
      <c r="A12" s="42" t="s">
        <v>23</v>
      </c>
      <c r="B12" s="43">
        <v>4019149947</v>
      </c>
      <c r="C12" s="44">
        <v>311921250</v>
      </c>
      <c r="D12" s="43">
        <v>3200000</v>
      </c>
      <c r="E12" s="43">
        <v>216375938</v>
      </c>
      <c r="F12" s="43">
        <v>221766651</v>
      </c>
      <c r="G12" s="43">
        <v>110488000</v>
      </c>
      <c r="H12" s="43">
        <v>0</v>
      </c>
      <c r="I12" s="43">
        <v>0</v>
      </c>
      <c r="J12" s="43">
        <v>0</v>
      </c>
      <c r="K12" s="43">
        <v>3467319358</v>
      </c>
    </row>
    <row r="13" spans="1:11" ht="22.5" customHeight="1" x14ac:dyDescent="0.15">
      <c r="A13" s="42" t="s">
        <v>149</v>
      </c>
      <c r="B13" s="43"/>
      <c r="C13" s="44"/>
      <c r="D13" s="43"/>
      <c r="E13" s="43"/>
      <c r="F13" s="43"/>
      <c r="G13" s="43"/>
      <c r="H13" s="43"/>
      <c r="I13" s="43"/>
      <c r="J13" s="43"/>
      <c r="K13" s="43"/>
    </row>
    <row r="14" spans="1:11" ht="22.5" customHeight="1" x14ac:dyDescent="0.15">
      <c r="A14" s="42" t="s">
        <v>150</v>
      </c>
      <c r="B14" s="43">
        <v>13156908193</v>
      </c>
      <c r="C14" s="44">
        <v>1062010485</v>
      </c>
      <c r="D14" s="43">
        <v>4438753431</v>
      </c>
      <c r="E14" s="43">
        <v>8046253017</v>
      </c>
      <c r="F14" s="43">
        <v>617881745</v>
      </c>
      <c r="G14" s="43">
        <v>54020000</v>
      </c>
      <c r="H14" s="43">
        <v>0</v>
      </c>
      <c r="I14" s="43">
        <v>0</v>
      </c>
      <c r="J14" s="43">
        <v>0</v>
      </c>
      <c r="K14" s="43">
        <v>0</v>
      </c>
    </row>
    <row r="15" spans="1:11" ht="22.5" customHeight="1" x14ac:dyDescent="0.15">
      <c r="A15" s="42" t="s">
        <v>151</v>
      </c>
      <c r="B15" s="43">
        <v>165678984</v>
      </c>
      <c r="C15" s="44">
        <v>50258402</v>
      </c>
      <c r="D15" s="43">
        <v>165678984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2.5" customHeight="1" x14ac:dyDescent="0.15">
      <c r="A16" s="42" t="s">
        <v>152</v>
      </c>
      <c r="B16" s="43">
        <v>0</v>
      </c>
      <c r="C16" s="44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2.5" customHeight="1" x14ac:dyDescent="0.15">
      <c r="A17" s="42" t="s">
        <v>23</v>
      </c>
      <c r="B17" s="43">
        <v>51723000</v>
      </c>
      <c r="C17" s="44">
        <v>0</v>
      </c>
      <c r="D17" s="43">
        <v>51723000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ht="22.5" customHeight="1" x14ac:dyDescent="0.15">
      <c r="A18" s="42" t="s">
        <v>153</v>
      </c>
      <c r="B18" s="43">
        <v>1930940320</v>
      </c>
      <c r="C18" s="44">
        <v>233930960</v>
      </c>
      <c r="D18" s="43">
        <v>0</v>
      </c>
      <c r="E18" s="43">
        <v>0</v>
      </c>
      <c r="F18" s="43">
        <v>1930940320</v>
      </c>
      <c r="G18" s="43"/>
      <c r="H18" s="43">
        <v>0</v>
      </c>
      <c r="I18" s="43">
        <v>0</v>
      </c>
      <c r="J18" s="43">
        <v>0</v>
      </c>
      <c r="K18" s="43">
        <v>0</v>
      </c>
    </row>
    <row r="19" spans="1:11" ht="22.5" customHeight="1" x14ac:dyDescent="0.15">
      <c r="A19" s="45" t="s">
        <v>13</v>
      </c>
      <c r="B19" s="46">
        <f>SUM(B7:B18)</f>
        <v>28227912246</v>
      </c>
      <c r="C19" s="47">
        <f>C7+C9+C10+C11+C12+C14+C15+C18</f>
        <v>2870411743</v>
      </c>
      <c r="D19" s="46">
        <f t="shared" ref="D19:K19" si="0">SUM(D7:D12,D14:D18)</f>
        <v>7761037700</v>
      </c>
      <c r="E19" s="46">
        <f t="shared" si="0"/>
        <v>10246608305</v>
      </c>
      <c r="F19" s="46">
        <f t="shared" si="0"/>
        <v>4941159000</v>
      </c>
      <c r="G19" s="46">
        <f t="shared" si="0"/>
        <v>507941000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4771166241</v>
      </c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5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sqref="A1:I1"/>
    </sheetView>
  </sheetViews>
  <sheetFormatPr defaultColWidth="8.875" defaultRowHeight="11.25" x14ac:dyDescent="0.15"/>
  <cols>
    <col min="1" max="1" width="22.875" style="34" customWidth="1"/>
    <col min="2" max="8" width="12.875" style="34" customWidth="1"/>
    <col min="9" max="9" width="16.625" style="34" customWidth="1"/>
    <col min="10" max="10" width="16.75" style="34" customWidth="1"/>
    <col min="11" max="12" width="11.875" style="34" bestFit="1" customWidth="1"/>
    <col min="13" max="13" width="10.25" style="34" bestFit="1" customWidth="1"/>
    <col min="14" max="16384" width="8.875" style="34"/>
  </cols>
  <sheetData>
    <row r="1" spans="1:9" ht="21" x14ac:dyDescent="0.15">
      <c r="A1" s="78" t="s">
        <v>154</v>
      </c>
      <c r="B1" s="78"/>
      <c r="C1" s="78"/>
      <c r="D1" s="78"/>
      <c r="E1" s="78"/>
      <c r="F1" s="78"/>
      <c r="G1" s="78"/>
      <c r="H1" s="78"/>
      <c r="I1" s="78"/>
    </row>
    <row r="2" spans="1:9" ht="13.5" x14ac:dyDescent="0.15">
      <c r="A2" s="35" t="s">
        <v>1</v>
      </c>
      <c r="B2" s="35"/>
      <c r="C2" s="35"/>
      <c r="D2" s="35"/>
      <c r="E2" s="35"/>
      <c r="F2" s="35"/>
      <c r="G2" s="35"/>
      <c r="H2" s="35"/>
      <c r="I2" s="36" t="s">
        <v>38</v>
      </c>
    </row>
    <row r="3" spans="1:9" ht="13.5" x14ac:dyDescent="0.15">
      <c r="A3" s="35" t="s">
        <v>133</v>
      </c>
      <c r="B3" s="35"/>
      <c r="C3" s="35"/>
      <c r="D3" s="35"/>
      <c r="E3" s="35"/>
      <c r="F3" s="35"/>
      <c r="G3" s="35"/>
      <c r="H3" s="35"/>
      <c r="I3" s="36" t="s">
        <v>27</v>
      </c>
    </row>
    <row r="4" spans="1:9" ht="37.5" customHeight="1" x14ac:dyDescent="0.15">
      <c r="A4" s="40" t="s">
        <v>155</v>
      </c>
      <c r="B4" s="41" t="s">
        <v>156</v>
      </c>
      <c r="C4" s="48" t="s">
        <v>157</v>
      </c>
      <c r="D4" s="48" t="s">
        <v>158</v>
      </c>
      <c r="E4" s="48" t="s">
        <v>159</v>
      </c>
      <c r="F4" s="48" t="s">
        <v>160</v>
      </c>
      <c r="G4" s="48" t="s">
        <v>161</v>
      </c>
      <c r="H4" s="41" t="s">
        <v>162</v>
      </c>
      <c r="I4" s="48" t="s">
        <v>163</v>
      </c>
    </row>
    <row r="5" spans="1:9" ht="18" customHeight="1" x14ac:dyDescent="0.15">
      <c r="A5" s="49">
        <f>SUM(B5:H5)</f>
        <v>28227912246</v>
      </c>
      <c r="B5" s="50">
        <v>26296552628</v>
      </c>
      <c r="C5" s="7">
        <v>1929891693</v>
      </c>
      <c r="D5" s="7">
        <v>1467925</v>
      </c>
      <c r="E5" s="7">
        <v>0</v>
      </c>
      <c r="F5" s="7">
        <v>0</v>
      </c>
      <c r="G5" s="7">
        <v>0</v>
      </c>
      <c r="H5" s="7">
        <v>0</v>
      </c>
      <c r="I5" s="51">
        <v>6.4474781627877004E-3</v>
      </c>
    </row>
  </sheetData>
  <mergeCells count="1">
    <mergeCell ref="A1:I1"/>
  </mergeCells>
  <phoneticPr fontId="5"/>
  <pageMargins left="0.39370078740157483" right="0.39370078740157483" top="0.39370078740157483" bottom="0.39370078740157483" header="0.19685039370078741" footer="0.19685039370078741"/>
  <pageSetup paperSize="9" scale="98" orientation="landscape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workbookViewId="0">
      <selection sqref="A1:J1"/>
    </sheetView>
  </sheetViews>
  <sheetFormatPr defaultColWidth="8.875" defaultRowHeight="11.25" x14ac:dyDescent="0.15"/>
  <cols>
    <col min="1" max="1" width="22.875" style="34" customWidth="1"/>
    <col min="2" max="10" width="12.875" style="34" customWidth="1"/>
    <col min="11" max="16384" width="8.875" style="34"/>
  </cols>
  <sheetData>
    <row r="1" spans="1:10" ht="21" x14ac:dyDescent="0.15">
      <c r="A1" s="78" t="s">
        <v>164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3.5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6" t="s">
        <v>38</v>
      </c>
    </row>
    <row r="3" spans="1:10" ht="13.5" x14ac:dyDescent="0.15">
      <c r="A3" s="35" t="s">
        <v>133</v>
      </c>
      <c r="B3" s="35"/>
      <c r="C3" s="35"/>
      <c r="D3" s="35"/>
      <c r="E3" s="35"/>
      <c r="F3" s="35"/>
      <c r="G3" s="35"/>
      <c r="H3" s="35"/>
      <c r="I3" s="35"/>
      <c r="J3" s="36" t="s">
        <v>27</v>
      </c>
    </row>
    <row r="4" spans="1:10" ht="22.5" customHeight="1" x14ac:dyDescent="0.15">
      <c r="A4" s="40" t="s">
        <v>155</v>
      </c>
      <c r="B4" s="41" t="s">
        <v>165</v>
      </c>
      <c r="C4" s="48" t="s">
        <v>166</v>
      </c>
      <c r="D4" s="48" t="s">
        <v>167</v>
      </c>
      <c r="E4" s="48" t="s">
        <v>168</v>
      </c>
      <c r="F4" s="48" t="s">
        <v>169</v>
      </c>
      <c r="G4" s="48" t="s">
        <v>170</v>
      </c>
      <c r="H4" s="48" t="s">
        <v>171</v>
      </c>
      <c r="I4" s="48" t="s">
        <v>172</v>
      </c>
      <c r="J4" s="41" t="s">
        <v>173</v>
      </c>
    </row>
    <row r="5" spans="1:10" ht="18" customHeight="1" x14ac:dyDescent="0.15">
      <c r="A5" s="52">
        <f>SUM(B5:J5)</f>
        <v>28227912246</v>
      </c>
      <c r="B5" s="53">
        <v>2870411743</v>
      </c>
      <c r="C5" s="13">
        <v>2770547751</v>
      </c>
      <c r="D5" s="13">
        <v>2405900948</v>
      </c>
      <c r="E5" s="13">
        <v>2259332589</v>
      </c>
      <c r="F5" s="13">
        <v>2070039879</v>
      </c>
      <c r="G5" s="13">
        <v>8917241923</v>
      </c>
      <c r="H5" s="13">
        <v>5143364303</v>
      </c>
      <c r="I5" s="13">
        <v>1699704794</v>
      </c>
      <c r="J5" s="13">
        <v>91368316</v>
      </c>
    </row>
  </sheetData>
  <mergeCells count="1">
    <mergeCell ref="A1:J1"/>
  </mergeCells>
  <phoneticPr fontId="5"/>
  <pageMargins left="0.39370078740157483" right="0.39370078740157483" top="0.39370078740157483" bottom="0.39370078740157483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</vt:lpstr>
      <vt:lpstr>基金の明細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財源情報の明細</vt:lpstr>
      <vt:lpstr>資金の明細</vt:lpstr>
      <vt:lpstr>'地方債等（利率別）の明細'!Print_Area</vt:lpstr>
      <vt:lpstr>補助金等の明細!Print_Area</vt:lpstr>
      <vt:lpstr>補助金等の明細!Print_Titles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堀内 嵩留</cp:lastModifiedBy>
  <cp:lastPrinted>2022-02-28T06:59:20Z</cp:lastPrinted>
  <dcterms:modified xsi:type="dcterms:W3CDTF">2022-05-16T04:06:06Z</dcterms:modified>
</cp:coreProperties>
</file>