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-2_医療保険課\●●職員フォルダー\小松(情報)\6ｰHP\"/>
    </mc:Choice>
  </mc:AlternateContent>
  <xr:revisionPtr revIDLastSave="0" documentId="13_ncr:8001_{891124F7-B66D-4176-B9EA-B3C60B99F678}" xr6:coauthVersionLast="47" xr6:coauthVersionMax="47" xr10:uidLastSave="{00000000-0000-0000-0000-000000000000}"/>
  <workbookProtection workbookAlgorithmName="SHA-512" workbookHashValue="+CbnmS5ZkNUQjEOR3e37uI7zwCJui/qJQJcM4zzD6TeeVObQoygUK3kVmAM5GL2MToX7BocYBfNkU9/9rSNd6A==" workbookSaltValue="jDz737w3dRl9d9X9qgfwzw==" workbookSpinCount="100000" lockStructure="1"/>
  <bookViews>
    <workbookView xWindow="-108" yWindow="-108" windowWidth="23256" windowHeight="12456" firstSheet="1" activeTab="1" xr2:uid="{14450CF6-B2E6-4737-A2AE-B9C4B30B9CD7}"/>
  </bookViews>
  <sheets>
    <sheet name="料率" sheetId="1" state="hidden" r:id="rId1"/>
    <sheet name=" " sheetId="4" r:id="rId2"/>
    <sheet name="年齢" sheetId="5" state="hidden" r:id="rId3"/>
    <sheet name="所得" sheetId="6" state="hidden" r:id="rId4"/>
  </sheets>
  <definedNames>
    <definedName name="_xlnm._FilterDatabase" localSheetId="1" hidden="1">' '!$B$1:$C$194</definedName>
    <definedName name="_xlnm._FilterDatabase" localSheetId="3" hidden="1">所得!$B$5:$O$1257</definedName>
    <definedName name="_xlnm.Print_Area" localSheetId="1">' '!$A$1:$U$260</definedName>
    <definedName name="_xlnm.Print_Area" localSheetId="3">所得!$A$2:$AE$5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6" l="1"/>
  <c r="W7" i="6"/>
  <c r="V7" i="6"/>
  <c r="U7" i="6"/>
  <c r="T7" i="6"/>
  <c r="S7" i="6"/>
  <c r="R7" i="6"/>
  <c r="Q7" i="6"/>
  <c r="P7" i="6"/>
  <c r="O7" i="6"/>
  <c r="P252" i="4"/>
  <c r="P238" i="4"/>
  <c r="D8" i="6"/>
  <c r="E8" i="6"/>
  <c r="F8" i="6"/>
  <c r="G8" i="6"/>
  <c r="H8" i="6"/>
  <c r="I8" i="6"/>
  <c r="J8" i="6"/>
  <c r="K8" i="6"/>
  <c r="L8" i="6"/>
  <c r="M8" i="6"/>
  <c r="D9" i="6"/>
  <c r="E9" i="6"/>
  <c r="F9" i="6"/>
  <c r="G9" i="6"/>
  <c r="H9" i="6"/>
  <c r="I9" i="6"/>
  <c r="J9" i="6"/>
  <c r="K9" i="6"/>
  <c r="L9" i="6"/>
  <c r="M9" i="6"/>
  <c r="Q170" i="4" l="1"/>
  <c r="Q160" i="4" l="1"/>
  <c r="Q164" i="4"/>
  <c r="Q168" i="4"/>
  <c r="Q172" i="4"/>
  <c r="G109" i="4" l="1"/>
  <c r="H109" i="4"/>
  <c r="I109" i="4"/>
  <c r="J109" i="4"/>
  <c r="K109" i="4"/>
  <c r="L109" i="4"/>
  <c r="M109" i="4"/>
  <c r="N109" i="4"/>
  <c r="O109" i="4"/>
  <c r="F109" i="4"/>
  <c r="K103" i="4" l="1"/>
  <c r="L103" i="4"/>
  <c r="M103" i="4"/>
  <c r="N103" i="4"/>
  <c r="O103" i="4"/>
  <c r="G102" i="4"/>
  <c r="H102" i="4"/>
  <c r="I102" i="4"/>
  <c r="J102" i="4"/>
  <c r="K102" i="4"/>
  <c r="L102" i="4"/>
  <c r="M102" i="4"/>
  <c r="N102" i="4"/>
  <c r="O102" i="4"/>
  <c r="F102" i="4"/>
  <c r="E2" i="5" l="1"/>
  <c r="G116" i="4" l="1"/>
  <c r="H116" i="4"/>
  <c r="I116" i="4"/>
  <c r="J116" i="4"/>
  <c r="K116" i="4"/>
  <c r="L116" i="4"/>
  <c r="M116" i="4"/>
  <c r="N116" i="4"/>
  <c r="O116" i="4"/>
  <c r="F116" i="4" l="1"/>
  <c r="D23" i="1" l="1"/>
  <c r="D22" i="1"/>
  <c r="D21" i="1"/>
  <c r="D20" i="1"/>
  <c r="D19" i="1"/>
  <c r="D18" i="1"/>
  <c r="D14" i="1"/>
  <c r="D9" i="1"/>
  <c r="D4" i="1"/>
  <c r="R244" i="4" l="1"/>
  <c r="R245" i="4"/>
  <c r="R246" i="4"/>
  <c r="R247" i="4"/>
  <c r="R248" i="4"/>
  <c r="R249" i="4"/>
  <c r="R250" i="4"/>
  <c r="R251" i="4"/>
  <c r="R240" i="4"/>
  <c r="R241" i="4"/>
  <c r="R242" i="4"/>
  <c r="R243" i="4"/>
  <c r="D53" i="1"/>
  <c r="D67" i="1" s="1"/>
  <c r="D71" i="1"/>
  <c r="D44" i="1"/>
  <c r="D63" i="1" s="1"/>
  <c r="D35" i="1"/>
  <c r="D59" i="1" s="1"/>
  <c r="D72" i="1"/>
  <c r="D45" i="1"/>
  <c r="D64" i="1" s="1"/>
  <c r="D54" i="1"/>
  <c r="D68" i="1" s="1"/>
  <c r="D36" i="1"/>
  <c r="D60" i="1" s="1"/>
  <c r="D55" i="1"/>
  <c r="D46" i="1"/>
  <c r="D37" i="1"/>
  <c r="D16" i="1"/>
  <c r="R252" i="4" l="1"/>
  <c r="D34" i="1"/>
  <c r="D52" i="1"/>
  <c r="D43" i="1"/>
  <c r="G124" i="4" l="1"/>
  <c r="H124" i="4"/>
  <c r="F124" i="4"/>
  <c r="S1183" i="6" l="1"/>
  <c r="T1183" i="6"/>
  <c r="U1183" i="6"/>
  <c r="V1183" i="6"/>
  <c r="W1183" i="6"/>
  <c r="X1183" i="6"/>
  <c r="P1183" i="6"/>
  <c r="Q1183" i="6"/>
  <c r="R1183" i="6"/>
  <c r="O1183" i="6"/>
  <c r="AJ60" i="6" l="1"/>
  <c r="AI60" i="6"/>
  <c r="AH60" i="6"/>
  <c r="AG60" i="6"/>
  <c r="AF60" i="6"/>
  <c r="AE60" i="6"/>
  <c r="AD60" i="6"/>
  <c r="AC60" i="6"/>
  <c r="AB60" i="6"/>
  <c r="AA60" i="6"/>
  <c r="AJ50" i="6"/>
  <c r="AI50" i="6"/>
  <c r="AH50" i="6"/>
  <c r="AG50" i="6"/>
  <c r="AF50" i="6"/>
  <c r="AE50" i="6"/>
  <c r="AD50" i="6"/>
  <c r="AC50" i="6"/>
  <c r="AB50" i="6"/>
  <c r="AA50" i="6"/>
  <c r="AJ40" i="6"/>
  <c r="AI40" i="6"/>
  <c r="AH40" i="6"/>
  <c r="AG40" i="6"/>
  <c r="AF40" i="6"/>
  <c r="AE40" i="6"/>
  <c r="AD40" i="6"/>
  <c r="AC40" i="6"/>
  <c r="AB40" i="6"/>
  <c r="AA40" i="6"/>
  <c r="AJ30" i="6"/>
  <c r="AI30" i="6"/>
  <c r="AH30" i="6"/>
  <c r="AG30" i="6"/>
  <c r="AF30" i="6"/>
  <c r="AE30" i="6"/>
  <c r="AD30" i="6"/>
  <c r="AC30" i="6"/>
  <c r="AB30" i="6"/>
  <c r="AA30" i="6"/>
  <c r="AJ20" i="6"/>
  <c r="AI20" i="6"/>
  <c r="AH20" i="6"/>
  <c r="AG20" i="6"/>
  <c r="AF20" i="6"/>
  <c r="AE20" i="6"/>
  <c r="AD20" i="6"/>
  <c r="AC20" i="6"/>
  <c r="AB20" i="6"/>
  <c r="AA20" i="6"/>
  <c r="AB10" i="6"/>
  <c r="AC10" i="6"/>
  <c r="AD10" i="6"/>
  <c r="AE10" i="6"/>
  <c r="AF10" i="6"/>
  <c r="AG10" i="6"/>
  <c r="AH10" i="6"/>
  <c r="AI10" i="6"/>
  <c r="AJ10" i="6"/>
  <c r="AA10" i="6"/>
  <c r="E3" i="5" l="1"/>
  <c r="P1184" i="6" l="1"/>
  <c r="Q1184" i="6"/>
  <c r="R1184" i="6"/>
  <c r="S1184" i="6"/>
  <c r="T1184" i="6"/>
  <c r="U1184" i="6"/>
  <c r="V1184" i="6"/>
  <c r="W1184" i="6"/>
  <c r="X1184" i="6"/>
  <c r="O1184" i="6"/>
  <c r="D7" i="6"/>
  <c r="E7" i="6"/>
  <c r="F7" i="6"/>
  <c r="G7" i="6"/>
  <c r="H7" i="6"/>
  <c r="I7" i="6"/>
  <c r="J7" i="6"/>
  <c r="K7" i="6"/>
  <c r="L7" i="6"/>
  <c r="M7" i="6"/>
  <c r="D10" i="6"/>
  <c r="E10" i="6"/>
  <c r="F10" i="6"/>
  <c r="G10" i="6"/>
  <c r="H10" i="6"/>
  <c r="I10" i="6"/>
  <c r="J10" i="6"/>
  <c r="K10" i="6"/>
  <c r="L10" i="6"/>
  <c r="M10" i="6"/>
  <c r="D11" i="6"/>
  <c r="E11" i="6"/>
  <c r="F11" i="6"/>
  <c r="G11" i="6"/>
  <c r="H11" i="6"/>
  <c r="I11" i="6"/>
  <c r="J11" i="6"/>
  <c r="K11" i="6"/>
  <c r="L11" i="6"/>
  <c r="M11" i="6"/>
  <c r="D12" i="6"/>
  <c r="E12" i="6"/>
  <c r="F12" i="6"/>
  <c r="G12" i="6"/>
  <c r="H12" i="6"/>
  <c r="I12" i="6"/>
  <c r="J12" i="6"/>
  <c r="K12" i="6"/>
  <c r="L12" i="6"/>
  <c r="M12" i="6"/>
  <c r="D13" i="6"/>
  <c r="E13" i="6"/>
  <c r="F13" i="6"/>
  <c r="G13" i="6"/>
  <c r="H13" i="6"/>
  <c r="I13" i="6"/>
  <c r="J13" i="6"/>
  <c r="K13" i="6"/>
  <c r="L13" i="6"/>
  <c r="M13" i="6"/>
  <c r="D14" i="6"/>
  <c r="E14" i="6"/>
  <c r="F14" i="6"/>
  <c r="G14" i="6"/>
  <c r="H14" i="6"/>
  <c r="I14" i="6"/>
  <c r="J14" i="6"/>
  <c r="K14" i="6"/>
  <c r="L14" i="6"/>
  <c r="M14" i="6"/>
  <c r="D15" i="6"/>
  <c r="E15" i="6"/>
  <c r="F15" i="6"/>
  <c r="G15" i="6"/>
  <c r="H15" i="6"/>
  <c r="I15" i="6"/>
  <c r="J15" i="6"/>
  <c r="K15" i="6"/>
  <c r="L15" i="6"/>
  <c r="M15" i="6"/>
  <c r="D16" i="6"/>
  <c r="E16" i="6"/>
  <c r="F16" i="6"/>
  <c r="G16" i="6"/>
  <c r="H16" i="6"/>
  <c r="I16" i="6"/>
  <c r="J16" i="6"/>
  <c r="K16" i="6"/>
  <c r="L16" i="6"/>
  <c r="M16" i="6"/>
  <c r="D17" i="6"/>
  <c r="E17" i="6"/>
  <c r="F17" i="6"/>
  <c r="G17" i="6"/>
  <c r="H17" i="6"/>
  <c r="I17" i="6"/>
  <c r="J17" i="6"/>
  <c r="K17" i="6"/>
  <c r="L17" i="6"/>
  <c r="M17" i="6"/>
  <c r="D18" i="6"/>
  <c r="E18" i="6"/>
  <c r="F18" i="6"/>
  <c r="G18" i="6"/>
  <c r="H18" i="6"/>
  <c r="I18" i="6"/>
  <c r="J18" i="6"/>
  <c r="K18" i="6"/>
  <c r="L18" i="6"/>
  <c r="M18" i="6"/>
  <c r="D19" i="6"/>
  <c r="E19" i="6"/>
  <c r="F19" i="6"/>
  <c r="G19" i="6"/>
  <c r="H19" i="6"/>
  <c r="I19" i="6"/>
  <c r="J19" i="6"/>
  <c r="K19" i="6"/>
  <c r="L19" i="6"/>
  <c r="M19" i="6"/>
  <c r="D20" i="6"/>
  <c r="E20" i="6"/>
  <c r="F20" i="6"/>
  <c r="G20" i="6"/>
  <c r="H20" i="6"/>
  <c r="I20" i="6"/>
  <c r="J20" i="6"/>
  <c r="K20" i="6"/>
  <c r="L20" i="6"/>
  <c r="M20" i="6"/>
  <c r="D21" i="6"/>
  <c r="E21" i="6"/>
  <c r="F21" i="6"/>
  <c r="G21" i="6"/>
  <c r="H21" i="6"/>
  <c r="I21" i="6"/>
  <c r="J21" i="6"/>
  <c r="K21" i="6"/>
  <c r="L21" i="6"/>
  <c r="M21" i="6"/>
  <c r="D22" i="6"/>
  <c r="E22" i="6"/>
  <c r="F22" i="6"/>
  <c r="G22" i="6"/>
  <c r="H22" i="6"/>
  <c r="I22" i="6"/>
  <c r="J22" i="6"/>
  <c r="K22" i="6"/>
  <c r="L22" i="6"/>
  <c r="M22" i="6"/>
  <c r="D23" i="6"/>
  <c r="E23" i="6"/>
  <c r="F23" i="6"/>
  <c r="G23" i="6"/>
  <c r="H23" i="6"/>
  <c r="I23" i="6"/>
  <c r="J23" i="6"/>
  <c r="K23" i="6"/>
  <c r="L23" i="6"/>
  <c r="M23" i="6"/>
  <c r="D24" i="6"/>
  <c r="E24" i="6"/>
  <c r="F24" i="6"/>
  <c r="G24" i="6"/>
  <c r="H24" i="6"/>
  <c r="I24" i="6"/>
  <c r="J24" i="6"/>
  <c r="K24" i="6"/>
  <c r="L24" i="6"/>
  <c r="M24" i="6"/>
  <c r="D25" i="6"/>
  <c r="E25" i="6"/>
  <c r="F25" i="6"/>
  <c r="G25" i="6"/>
  <c r="H25" i="6"/>
  <c r="I25" i="6"/>
  <c r="J25" i="6"/>
  <c r="K25" i="6"/>
  <c r="L25" i="6"/>
  <c r="M25" i="6"/>
  <c r="D26" i="6"/>
  <c r="E26" i="6"/>
  <c r="F26" i="6"/>
  <c r="G26" i="6"/>
  <c r="H26" i="6"/>
  <c r="I26" i="6"/>
  <c r="J26" i="6"/>
  <c r="K26" i="6"/>
  <c r="L26" i="6"/>
  <c r="M26" i="6"/>
  <c r="D27" i="6"/>
  <c r="E27" i="6"/>
  <c r="F27" i="6"/>
  <c r="G27" i="6"/>
  <c r="H27" i="6"/>
  <c r="I27" i="6"/>
  <c r="J27" i="6"/>
  <c r="K27" i="6"/>
  <c r="L27" i="6"/>
  <c r="M27" i="6"/>
  <c r="D28" i="6"/>
  <c r="E28" i="6"/>
  <c r="F28" i="6"/>
  <c r="G28" i="6"/>
  <c r="H28" i="6"/>
  <c r="I28" i="6"/>
  <c r="J28" i="6"/>
  <c r="K28" i="6"/>
  <c r="L28" i="6"/>
  <c r="M28" i="6"/>
  <c r="D29" i="6"/>
  <c r="E29" i="6"/>
  <c r="F29" i="6"/>
  <c r="G29" i="6"/>
  <c r="H29" i="6"/>
  <c r="I29" i="6"/>
  <c r="J29" i="6"/>
  <c r="K29" i="6"/>
  <c r="L29" i="6"/>
  <c r="M29" i="6"/>
  <c r="D30" i="6"/>
  <c r="E30" i="6"/>
  <c r="F30" i="6"/>
  <c r="G30" i="6"/>
  <c r="H30" i="6"/>
  <c r="I30" i="6"/>
  <c r="J30" i="6"/>
  <c r="K30" i="6"/>
  <c r="L30" i="6"/>
  <c r="M30" i="6"/>
  <c r="D31" i="6"/>
  <c r="E31" i="6"/>
  <c r="F31" i="6"/>
  <c r="G31" i="6"/>
  <c r="H31" i="6"/>
  <c r="I31" i="6"/>
  <c r="J31" i="6"/>
  <c r="K31" i="6"/>
  <c r="L31" i="6"/>
  <c r="M31" i="6"/>
  <c r="D32" i="6"/>
  <c r="E32" i="6"/>
  <c r="F32" i="6"/>
  <c r="G32" i="6"/>
  <c r="H32" i="6"/>
  <c r="I32" i="6"/>
  <c r="J32" i="6"/>
  <c r="K32" i="6"/>
  <c r="L32" i="6"/>
  <c r="M32" i="6"/>
  <c r="D33" i="6"/>
  <c r="E33" i="6"/>
  <c r="F33" i="6"/>
  <c r="G33" i="6"/>
  <c r="H33" i="6"/>
  <c r="I33" i="6"/>
  <c r="J33" i="6"/>
  <c r="K33" i="6"/>
  <c r="L33" i="6"/>
  <c r="M33" i="6"/>
  <c r="D34" i="6"/>
  <c r="E34" i="6"/>
  <c r="F34" i="6"/>
  <c r="G34" i="6"/>
  <c r="H34" i="6"/>
  <c r="I34" i="6"/>
  <c r="J34" i="6"/>
  <c r="K34" i="6"/>
  <c r="L34" i="6"/>
  <c r="M34" i="6"/>
  <c r="D35" i="6"/>
  <c r="E35" i="6"/>
  <c r="F35" i="6"/>
  <c r="G35" i="6"/>
  <c r="H35" i="6"/>
  <c r="I35" i="6"/>
  <c r="J35" i="6"/>
  <c r="K35" i="6"/>
  <c r="L35" i="6"/>
  <c r="M35" i="6"/>
  <c r="D36" i="6"/>
  <c r="E36" i="6"/>
  <c r="F36" i="6"/>
  <c r="G36" i="6"/>
  <c r="H36" i="6"/>
  <c r="I36" i="6"/>
  <c r="J36" i="6"/>
  <c r="K36" i="6"/>
  <c r="L36" i="6"/>
  <c r="M36" i="6"/>
  <c r="D37" i="6"/>
  <c r="E37" i="6"/>
  <c r="F37" i="6"/>
  <c r="G37" i="6"/>
  <c r="H37" i="6"/>
  <c r="I37" i="6"/>
  <c r="J37" i="6"/>
  <c r="K37" i="6"/>
  <c r="L37" i="6"/>
  <c r="M37" i="6"/>
  <c r="D38" i="6"/>
  <c r="E38" i="6"/>
  <c r="F38" i="6"/>
  <c r="G38" i="6"/>
  <c r="H38" i="6"/>
  <c r="I38" i="6"/>
  <c r="J38" i="6"/>
  <c r="K38" i="6"/>
  <c r="L38" i="6"/>
  <c r="M38" i="6"/>
  <c r="D39" i="6"/>
  <c r="E39" i="6"/>
  <c r="F39" i="6"/>
  <c r="G39" i="6"/>
  <c r="H39" i="6"/>
  <c r="I39" i="6"/>
  <c r="J39" i="6"/>
  <c r="K39" i="6"/>
  <c r="L39" i="6"/>
  <c r="M39" i="6"/>
  <c r="D40" i="6"/>
  <c r="E40" i="6"/>
  <c r="F40" i="6"/>
  <c r="G40" i="6"/>
  <c r="H40" i="6"/>
  <c r="I40" i="6"/>
  <c r="J40" i="6"/>
  <c r="K40" i="6"/>
  <c r="L40" i="6"/>
  <c r="M40" i="6"/>
  <c r="D41" i="6"/>
  <c r="E41" i="6"/>
  <c r="F41" i="6"/>
  <c r="G41" i="6"/>
  <c r="H41" i="6"/>
  <c r="I41" i="6"/>
  <c r="J41" i="6"/>
  <c r="K41" i="6"/>
  <c r="L41" i="6"/>
  <c r="M41" i="6"/>
  <c r="D42" i="6"/>
  <c r="E42" i="6"/>
  <c r="F42" i="6"/>
  <c r="G42" i="6"/>
  <c r="H42" i="6"/>
  <c r="I42" i="6"/>
  <c r="J42" i="6"/>
  <c r="K42" i="6"/>
  <c r="L42" i="6"/>
  <c r="M42" i="6"/>
  <c r="D43" i="6"/>
  <c r="E43" i="6"/>
  <c r="F43" i="6"/>
  <c r="G43" i="6"/>
  <c r="H43" i="6"/>
  <c r="I43" i="6"/>
  <c r="J43" i="6"/>
  <c r="K43" i="6"/>
  <c r="L43" i="6"/>
  <c r="M43" i="6"/>
  <c r="D44" i="6"/>
  <c r="E44" i="6"/>
  <c r="F44" i="6"/>
  <c r="G44" i="6"/>
  <c r="H44" i="6"/>
  <c r="I44" i="6"/>
  <c r="J44" i="6"/>
  <c r="K44" i="6"/>
  <c r="L44" i="6"/>
  <c r="M44" i="6"/>
  <c r="D45" i="6"/>
  <c r="E45" i="6"/>
  <c r="F45" i="6"/>
  <c r="G45" i="6"/>
  <c r="H45" i="6"/>
  <c r="I45" i="6"/>
  <c r="J45" i="6"/>
  <c r="K45" i="6"/>
  <c r="L45" i="6"/>
  <c r="M45" i="6"/>
  <c r="D46" i="6"/>
  <c r="E46" i="6"/>
  <c r="F46" i="6"/>
  <c r="G46" i="6"/>
  <c r="H46" i="6"/>
  <c r="I46" i="6"/>
  <c r="J46" i="6"/>
  <c r="K46" i="6"/>
  <c r="L46" i="6"/>
  <c r="M46" i="6"/>
  <c r="D47" i="6"/>
  <c r="E47" i="6"/>
  <c r="F47" i="6"/>
  <c r="G47" i="6"/>
  <c r="H47" i="6"/>
  <c r="I47" i="6"/>
  <c r="J47" i="6"/>
  <c r="K47" i="6"/>
  <c r="L47" i="6"/>
  <c r="M47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D51" i="6"/>
  <c r="E51" i="6"/>
  <c r="F51" i="6"/>
  <c r="G51" i="6"/>
  <c r="H51" i="6"/>
  <c r="I51" i="6"/>
  <c r="J51" i="6"/>
  <c r="K51" i="6"/>
  <c r="L51" i="6"/>
  <c r="M51" i="6"/>
  <c r="D52" i="6"/>
  <c r="E52" i="6"/>
  <c r="F52" i="6"/>
  <c r="G52" i="6"/>
  <c r="H52" i="6"/>
  <c r="I52" i="6"/>
  <c r="J52" i="6"/>
  <c r="K52" i="6"/>
  <c r="L52" i="6"/>
  <c r="M52" i="6"/>
  <c r="D53" i="6"/>
  <c r="E53" i="6"/>
  <c r="F53" i="6"/>
  <c r="G53" i="6"/>
  <c r="H53" i="6"/>
  <c r="I53" i="6"/>
  <c r="J53" i="6"/>
  <c r="K53" i="6"/>
  <c r="L53" i="6"/>
  <c r="M53" i="6"/>
  <c r="D54" i="6"/>
  <c r="E54" i="6"/>
  <c r="F54" i="6"/>
  <c r="G54" i="6"/>
  <c r="H54" i="6"/>
  <c r="I54" i="6"/>
  <c r="J54" i="6"/>
  <c r="K54" i="6"/>
  <c r="L54" i="6"/>
  <c r="M54" i="6"/>
  <c r="D55" i="6"/>
  <c r="E55" i="6"/>
  <c r="F55" i="6"/>
  <c r="G55" i="6"/>
  <c r="H55" i="6"/>
  <c r="I55" i="6"/>
  <c r="J55" i="6"/>
  <c r="K55" i="6"/>
  <c r="L55" i="6"/>
  <c r="M55" i="6"/>
  <c r="D56" i="6"/>
  <c r="E56" i="6"/>
  <c r="F56" i="6"/>
  <c r="G56" i="6"/>
  <c r="H56" i="6"/>
  <c r="I56" i="6"/>
  <c r="J56" i="6"/>
  <c r="K56" i="6"/>
  <c r="L56" i="6"/>
  <c r="M56" i="6"/>
  <c r="D57" i="6"/>
  <c r="E57" i="6"/>
  <c r="F57" i="6"/>
  <c r="G57" i="6"/>
  <c r="H57" i="6"/>
  <c r="I57" i="6"/>
  <c r="J57" i="6"/>
  <c r="K57" i="6"/>
  <c r="L57" i="6"/>
  <c r="M57" i="6"/>
  <c r="D58" i="6"/>
  <c r="E58" i="6"/>
  <c r="F58" i="6"/>
  <c r="G58" i="6"/>
  <c r="H58" i="6"/>
  <c r="I58" i="6"/>
  <c r="J58" i="6"/>
  <c r="K58" i="6"/>
  <c r="L58" i="6"/>
  <c r="M58" i="6"/>
  <c r="D59" i="6"/>
  <c r="E59" i="6"/>
  <c r="F59" i="6"/>
  <c r="G59" i="6"/>
  <c r="H59" i="6"/>
  <c r="I59" i="6"/>
  <c r="J59" i="6"/>
  <c r="K59" i="6"/>
  <c r="L59" i="6"/>
  <c r="M59" i="6"/>
  <c r="D60" i="6"/>
  <c r="E60" i="6"/>
  <c r="F60" i="6"/>
  <c r="G60" i="6"/>
  <c r="H60" i="6"/>
  <c r="I60" i="6"/>
  <c r="J60" i="6"/>
  <c r="K60" i="6"/>
  <c r="L60" i="6"/>
  <c r="M60" i="6"/>
  <c r="D61" i="6"/>
  <c r="E61" i="6"/>
  <c r="F61" i="6"/>
  <c r="G61" i="6"/>
  <c r="H61" i="6"/>
  <c r="I61" i="6"/>
  <c r="J61" i="6"/>
  <c r="K61" i="6"/>
  <c r="L61" i="6"/>
  <c r="M61" i="6"/>
  <c r="D62" i="6"/>
  <c r="E62" i="6"/>
  <c r="F62" i="6"/>
  <c r="G62" i="6"/>
  <c r="H62" i="6"/>
  <c r="I62" i="6"/>
  <c r="J62" i="6"/>
  <c r="K62" i="6"/>
  <c r="L62" i="6"/>
  <c r="M62" i="6"/>
  <c r="D63" i="6"/>
  <c r="E63" i="6"/>
  <c r="F63" i="6"/>
  <c r="G63" i="6"/>
  <c r="H63" i="6"/>
  <c r="I63" i="6"/>
  <c r="J63" i="6"/>
  <c r="K63" i="6"/>
  <c r="L63" i="6"/>
  <c r="M63" i="6"/>
  <c r="D64" i="6"/>
  <c r="E64" i="6"/>
  <c r="F64" i="6"/>
  <c r="G64" i="6"/>
  <c r="H64" i="6"/>
  <c r="I64" i="6"/>
  <c r="J64" i="6"/>
  <c r="K64" i="6"/>
  <c r="L64" i="6"/>
  <c r="M64" i="6"/>
  <c r="D65" i="6"/>
  <c r="E65" i="6"/>
  <c r="F65" i="6"/>
  <c r="G65" i="6"/>
  <c r="H65" i="6"/>
  <c r="I65" i="6"/>
  <c r="J65" i="6"/>
  <c r="K65" i="6"/>
  <c r="L65" i="6"/>
  <c r="M65" i="6"/>
  <c r="D66" i="6"/>
  <c r="E66" i="6"/>
  <c r="F66" i="6"/>
  <c r="G66" i="6"/>
  <c r="H66" i="6"/>
  <c r="I66" i="6"/>
  <c r="J66" i="6"/>
  <c r="K66" i="6"/>
  <c r="L66" i="6"/>
  <c r="M66" i="6"/>
  <c r="D67" i="6"/>
  <c r="E67" i="6"/>
  <c r="F67" i="6"/>
  <c r="G67" i="6"/>
  <c r="H67" i="6"/>
  <c r="I67" i="6"/>
  <c r="J67" i="6"/>
  <c r="K67" i="6"/>
  <c r="L67" i="6"/>
  <c r="M67" i="6"/>
  <c r="D68" i="6"/>
  <c r="E68" i="6"/>
  <c r="F68" i="6"/>
  <c r="G68" i="6"/>
  <c r="H68" i="6"/>
  <c r="I68" i="6"/>
  <c r="J68" i="6"/>
  <c r="K68" i="6"/>
  <c r="L68" i="6"/>
  <c r="M68" i="6"/>
  <c r="D69" i="6"/>
  <c r="E69" i="6"/>
  <c r="F69" i="6"/>
  <c r="G69" i="6"/>
  <c r="H69" i="6"/>
  <c r="I69" i="6"/>
  <c r="J69" i="6"/>
  <c r="K69" i="6"/>
  <c r="L69" i="6"/>
  <c r="M69" i="6"/>
  <c r="D70" i="6"/>
  <c r="E70" i="6"/>
  <c r="F70" i="6"/>
  <c r="G70" i="6"/>
  <c r="H70" i="6"/>
  <c r="I70" i="6"/>
  <c r="J70" i="6"/>
  <c r="K70" i="6"/>
  <c r="L70" i="6"/>
  <c r="M70" i="6"/>
  <c r="D71" i="6"/>
  <c r="E71" i="6"/>
  <c r="F71" i="6"/>
  <c r="G71" i="6"/>
  <c r="H71" i="6"/>
  <c r="I71" i="6"/>
  <c r="J71" i="6"/>
  <c r="K71" i="6"/>
  <c r="L71" i="6"/>
  <c r="M71" i="6"/>
  <c r="D72" i="6"/>
  <c r="E72" i="6"/>
  <c r="F72" i="6"/>
  <c r="G72" i="6"/>
  <c r="H72" i="6"/>
  <c r="I72" i="6"/>
  <c r="J72" i="6"/>
  <c r="K72" i="6"/>
  <c r="L72" i="6"/>
  <c r="M72" i="6"/>
  <c r="D73" i="6"/>
  <c r="E73" i="6"/>
  <c r="F73" i="6"/>
  <c r="G73" i="6"/>
  <c r="H73" i="6"/>
  <c r="I73" i="6"/>
  <c r="J73" i="6"/>
  <c r="K73" i="6"/>
  <c r="L73" i="6"/>
  <c r="M73" i="6"/>
  <c r="D74" i="6"/>
  <c r="E74" i="6"/>
  <c r="F74" i="6"/>
  <c r="G74" i="6"/>
  <c r="H74" i="6"/>
  <c r="I74" i="6"/>
  <c r="J74" i="6"/>
  <c r="K74" i="6"/>
  <c r="L74" i="6"/>
  <c r="M74" i="6"/>
  <c r="D75" i="6"/>
  <c r="E75" i="6"/>
  <c r="F75" i="6"/>
  <c r="G75" i="6"/>
  <c r="H75" i="6"/>
  <c r="I75" i="6"/>
  <c r="J75" i="6"/>
  <c r="K75" i="6"/>
  <c r="L75" i="6"/>
  <c r="M75" i="6"/>
  <c r="D76" i="6"/>
  <c r="E76" i="6"/>
  <c r="F76" i="6"/>
  <c r="G76" i="6"/>
  <c r="H76" i="6"/>
  <c r="I76" i="6"/>
  <c r="J76" i="6"/>
  <c r="K76" i="6"/>
  <c r="L76" i="6"/>
  <c r="M76" i="6"/>
  <c r="D77" i="6"/>
  <c r="E77" i="6"/>
  <c r="F77" i="6"/>
  <c r="G77" i="6"/>
  <c r="H77" i="6"/>
  <c r="I77" i="6"/>
  <c r="J77" i="6"/>
  <c r="K77" i="6"/>
  <c r="L77" i="6"/>
  <c r="M77" i="6"/>
  <c r="D78" i="6"/>
  <c r="E78" i="6"/>
  <c r="F78" i="6"/>
  <c r="G78" i="6"/>
  <c r="H78" i="6"/>
  <c r="I78" i="6"/>
  <c r="J78" i="6"/>
  <c r="K78" i="6"/>
  <c r="L78" i="6"/>
  <c r="M78" i="6"/>
  <c r="D79" i="6"/>
  <c r="E79" i="6"/>
  <c r="F79" i="6"/>
  <c r="G79" i="6"/>
  <c r="H79" i="6"/>
  <c r="I79" i="6"/>
  <c r="J79" i="6"/>
  <c r="K79" i="6"/>
  <c r="L79" i="6"/>
  <c r="M79" i="6"/>
  <c r="D80" i="6"/>
  <c r="E80" i="6"/>
  <c r="F80" i="6"/>
  <c r="G80" i="6"/>
  <c r="H80" i="6"/>
  <c r="I80" i="6"/>
  <c r="J80" i="6"/>
  <c r="K80" i="6"/>
  <c r="L80" i="6"/>
  <c r="M80" i="6"/>
  <c r="D81" i="6"/>
  <c r="E81" i="6"/>
  <c r="F81" i="6"/>
  <c r="G81" i="6"/>
  <c r="H81" i="6"/>
  <c r="I81" i="6"/>
  <c r="J81" i="6"/>
  <c r="K81" i="6"/>
  <c r="L81" i="6"/>
  <c r="M81" i="6"/>
  <c r="D82" i="6"/>
  <c r="E82" i="6"/>
  <c r="F82" i="6"/>
  <c r="G82" i="6"/>
  <c r="H82" i="6"/>
  <c r="I82" i="6"/>
  <c r="J82" i="6"/>
  <c r="K82" i="6"/>
  <c r="L82" i="6"/>
  <c r="M82" i="6"/>
  <c r="D83" i="6"/>
  <c r="E83" i="6"/>
  <c r="F83" i="6"/>
  <c r="G83" i="6"/>
  <c r="H83" i="6"/>
  <c r="I83" i="6"/>
  <c r="J83" i="6"/>
  <c r="K83" i="6"/>
  <c r="L83" i="6"/>
  <c r="M83" i="6"/>
  <c r="D84" i="6"/>
  <c r="E84" i="6"/>
  <c r="F84" i="6"/>
  <c r="G84" i="6"/>
  <c r="H84" i="6"/>
  <c r="I84" i="6"/>
  <c r="J84" i="6"/>
  <c r="K84" i="6"/>
  <c r="L84" i="6"/>
  <c r="M84" i="6"/>
  <c r="D85" i="6"/>
  <c r="E85" i="6"/>
  <c r="F85" i="6"/>
  <c r="G85" i="6"/>
  <c r="H85" i="6"/>
  <c r="I85" i="6"/>
  <c r="J85" i="6"/>
  <c r="K85" i="6"/>
  <c r="L85" i="6"/>
  <c r="M85" i="6"/>
  <c r="D86" i="6"/>
  <c r="E86" i="6"/>
  <c r="F86" i="6"/>
  <c r="G86" i="6"/>
  <c r="H86" i="6"/>
  <c r="I86" i="6"/>
  <c r="J86" i="6"/>
  <c r="K86" i="6"/>
  <c r="L86" i="6"/>
  <c r="M86" i="6"/>
  <c r="D87" i="6"/>
  <c r="E87" i="6"/>
  <c r="F87" i="6"/>
  <c r="G87" i="6"/>
  <c r="H87" i="6"/>
  <c r="I87" i="6"/>
  <c r="J87" i="6"/>
  <c r="K87" i="6"/>
  <c r="L87" i="6"/>
  <c r="M87" i="6"/>
  <c r="D88" i="6"/>
  <c r="E88" i="6"/>
  <c r="F88" i="6"/>
  <c r="G88" i="6"/>
  <c r="H88" i="6"/>
  <c r="I88" i="6"/>
  <c r="J88" i="6"/>
  <c r="K88" i="6"/>
  <c r="L88" i="6"/>
  <c r="M88" i="6"/>
  <c r="D89" i="6"/>
  <c r="E89" i="6"/>
  <c r="F89" i="6"/>
  <c r="G89" i="6"/>
  <c r="H89" i="6"/>
  <c r="I89" i="6"/>
  <c r="J89" i="6"/>
  <c r="K89" i="6"/>
  <c r="L89" i="6"/>
  <c r="M89" i="6"/>
  <c r="D90" i="6"/>
  <c r="E90" i="6"/>
  <c r="F90" i="6"/>
  <c r="G90" i="6"/>
  <c r="H90" i="6"/>
  <c r="I90" i="6"/>
  <c r="J90" i="6"/>
  <c r="K90" i="6"/>
  <c r="L90" i="6"/>
  <c r="M90" i="6"/>
  <c r="D91" i="6"/>
  <c r="E91" i="6"/>
  <c r="F91" i="6"/>
  <c r="G91" i="6"/>
  <c r="H91" i="6"/>
  <c r="I91" i="6"/>
  <c r="J91" i="6"/>
  <c r="K91" i="6"/>
  <c r="L91" i="6"/>
  <c r="M91" i="6"/>
  <c r="D92" i="6"/>
  <c r="E92" i="6"/>
  <c r="F92" i="6"/>
  <c r="G92" i="6"/>
  <c r="H92" i="6"/>
  <c r="I92" i="6"/>
  <c r="J92" i="6"/>
  <c r="K92" i="6"/>
  <c r="L92" i="6"/>
  <c r="M92" i="6"/>
  <c r="D93" i="6"/>
  <c r="E93" i="6"/>
  <c r="F93" i="6"/>
  <c r="G93" i="6"/>
  <c r="H93" i="6"/>
  <c r="I93" i="6"/>
  <c r="J93" i="6"/>
  <c r="K93" i="6"/>
  <c r="L93" i="6"/>
  <c r="M93" i="6"/>
  <c r="D94" i="6"/>
  <c r="E94" i="6"/>
  <c r="F94" i="6"/>
  <c r="G94" i="6"/>
  <c r="H94" i="6"/>
  <c r="I94" i="6"/>
  <c r="J94" i="6"/>
  <c r="K94" i="6"/>
  <c r="L94" i="6"/>
  <c r="M94" i="6"/>
  <c r="D95" i="6"/>
  <c r="E95" i="6"/>
  <c r="F95" i="6"/>
  <c r="G95" i="6"/>
  <c r="H95" i="6"/>
  <c r="I95" i="6"/>
  <c r="J95" i="6"/>
  <c r="K95" i="6"/>
  <c r="L95" i="6"/>
  <c r="M95" i="6"/>
  <c r="D96" i="6"/>
  <c r="E96" i="6"/>
  <c r="F96" i="6"/>
  <c r="G96" i="6"/>
  <c r="H96" i="6"/>
  <c r="I96" i="6"/>
  <c r="J96" i="6"/>
  <c r="K96" i="6"/>
  <c r="L96" i="6"/>
  <c r="M96" i="6"/>
  <c r="D97" i="6"/>
  <c r="E97" i="6"/>
  <c r="F97" i="6"/>
  <c r="G97" i="6"/>
  <c r="H97" i="6"/>
  <c r="I97" i="6"/>
  <c r="J97" i="6"/>
  <c r="K97" i="6"/>
  <c r="L97" i="6"/>
  <c r="M97" i="6"/>
  <c r="D98" i="6"/>
  <c r="E98" i="6"/>
  <c r="F98" i="6"/>
  <c r="G98" i="6"/>
  <c r="H98" i="6"/>
  <c r="I98" i="6"/>
  <c r="J98" i="6"/>
  <c r="K98" i="6"/>
  <c r="L98" i="6"/>
  <c r="M98" i="6"/>
  <c r="D99" i="6"/>
  <c r="E99" i="6"/>
  <c r="F99" i="6"/>
  <c r="G99" i="6"/>
  <c r="H99" i="6"/>
  <c r="I99" i="6"/>
  <c r="J99" i="6"/>
  <c r="K99" i="6"/>
  <c r="L99" i="6"/>
  <c r="M99" i="6"/>
  <c r="D100" i="6"/>
  <c r="E100" i="6"/>
  <c r="F100" i="6"/>
  <c r="G100" i="6"/>
  <c r="H100" i="6"/>
  <c r="I100" i="6"/>
  <c r="J100" i="6"/>
  <c r="K100" i="6"/>
  <c r="L100" i="6"/>
  <c r="M100" i="6"/>
  <c r="D101" i="6"/>
  <c r="E101" i="6"/>
  <c r="F101" i="6"/>
  <c r="G101" i="6"/>
  <c r="H101" i="6"/>
  <c r="I101" i="6"/>
  <c r="J101" i="6"/>
  <c r="K101" i="6"/>
  <c r="L101" i="6"/>
  <c r="M101" i="6"/>
  <c r="D102" i="6"/>
  <c r="E102" i="6"/>
  <c r="F102" i="6"/>
  <c r="G102" i="6"/>
  <c r="H102" i="6"/>
  <c r="I102" i="6"/>
  <c r="J102" i="6"/>
  <c r="K102" i="6"/>
  <c r="L102" i="6"/>
  <c r="M102" i="6"/>
  <c r="D103" i="6"/>
  <c r="E103" i="6"/>
  <c r="F103" i="6"/>
  <c r="G103" i="6"/>
  <c r="H103" i="6"/>
  <c r="I103" i="6"/>
  <c r="J103" i="6"/>
  <c r="K103" i="6"/>
  <c r="L103" i="6"/>
  <c r="M103" i="6"/>
  <c r="D104" i="6"/>
  <c r="E104" i="6"/>
  <c r="F104" i="6"/>
  <c r="G104" i="6"/>
  <c r="H104" i="6"/>
  <c r="I104" i="6"/>
  <c r="J104" i="6"/>
  <c r="K104" i="6"/>
  <c r="L104" i="6"/>
  <c r="M104" i="6"/>
  <c r="D105" i="6"/>
  <c r="E105" i="6"/>
  <c r="F105" i="6"/>
  <c r="G105" i="6"/>
  <c r="H105" i="6"/>
  <c r="I105" i="6"/>
  <c r="J105" i="6"/>
  <c r="K105" i="6"/>
  <c r="L105" i="6"/>
  <c r="M105" i="6"/>
  <c r="D106" i="6"/>
  <c r="E106" i="6"/>
  <c r="F106" i="6"/>
  <c r="G106" i="6"/>
  <c r="H106" i="6"/>
  <c r="I106" i="6"/>
  <c r="J106" i="6"/>
  <c r="K106" i="6"/>
  <c r="L106" i="6"/>
  <c r="M106" i="6"/>
  <c r="D107" i="6"/>
  <c r="E107" i="6"/>
  <c r="F107" i="6"/>
  <c r="G107" i="6"/>
  <c r="H107" i="6"/>
  <c r="I107" i="6"/>
  <c r="J107" i="6"/>
  <c r="K107" i="6"/>
  <c r="L107" i="6"/>
  <c r="M107" i="6"/>
  <c r="D108" i="6"/>
  <c r="E108" i="6"/>
  <c r="F108" i="6"/>
  <c r="G108" i="6"/>
  <c r="H108" i="6"/>
  <c r="I108" i="6"/>
  <c r="J108" i="6"/>
  <c r="K108" i="6"/>
  <c r="L108" i="6"/>
  <c r="M108" i="6"/>
  <c r="D109" i="6"/>
  <c r="E109" i="6"/>
  <c r="F109" i="6"/>
  <c r="G109" i="6"/>
  <c r="H109" i="6"/>
  <c r="I109" i="6"/>
  <c r="J109" i="6"/>
  <c r="K109" i="6"/>
  <c r="L109" i="6"/>
  <c r="M109" i="6"/>
  <c r="D110" i="6"/>
  <c r="E110" i="6"/>
  <c r="F110" i="6"/>
  <c r="G110" i="6"/>
  <c r="H110" i="6"/>
  <c r="I110" i="6"/>
  <c r="J110" i="6"/>
  <c r="K110" i="6"/>
  <c r="L110" i="6"/>
  <c r="M110" i="6"/>
  <c r="D111" i="6"/>
  <c r="E111" i="6"/>
  <c r="F111" i="6"/>
  <c r="G111" i="6"/>
  <c r="H111" i="6"/>
  <c r="I111" i="6"/>
  <c r="J111" i="6"/>
  <c r="K111" i="6"/>
  <c r="L111" i="6"/>
  <c r="M111" i="6"/>
  <c r="D112" i="6"/>
  <c r="E112" i="6"/>
  <c r="F112" i="6"/>
  <c r="G112" i="6"/>
  <c r="H112" i="6"/>
  <c r="I112" i="6"/>
  <c r="J112" i="6"/>
  <c r="K112" i="6"/>
  <c r="L112" i="6"/>
  <c r="M112" i="6"/>
  <c r="D113" i="6"/>
  <c r="E113" i="6"/>
  <c r="F113" i="6"/>
  <c r="G113" i="6"/>
  <c r="H113" i="6"/>
  <c r="I113" i="6"/>
  <c r="J113" i="6"/>
  <c r="K113" i="6"/>
  <c r="L113" i="6"/>
  <c r="M113" i="6"/>
  <c r="D114" i="6"/>
  <c r="E114" i="6"/>
  <c r="F114" i="6"/>
  <c r="G114" i="6"/>
  <c r="H114" i="6"/>
  <c r="I114" i="6"/>
  <c r="J114" i="6"/>
  <c r="K114" i="6"/>
  <c r="L114" i="6"/>
  <c r="M114" i="6"/>
  <c r="D115" i="6"/>
  <c r="E115" i="6"/>
  <c r="F115" i="6"/>
  <c r="G115" i="6"/>
  <c r="H115" i="6"/>
  <c r="I115" i="6"/>
  <c r="J115" i="6"/>
  <c r="K115" i="6"/>
  <c r="L115" i="6"/>
  <c r="M115" i="6"/>
  <c r="D116" i="6"/>
  <c r="E116" i="6"/>
  <c r="F116" i="6"/>
  <c r="G116" i="6"/>
  <c r="H116" i="6"/>
  <c r="I116" i="6"/>
  <c r="J116" i="6"/>
  <c r="K116" i="6"/>
  <c r="L116" i="6"/>
  <c r="M116" i="6"/>
  <c r="D117" i="6"/>
  <c r="E117" i="6"/>
  <c r="F117" i="6"/>
  <c r="G117" i="6"/>
  <c r="H117" i="6"/>
  <c r="I117" i="6"/>
  <c r="J117" i="6"/>
  <c r="K117" i="6"/>
  <c r="L117" i="6"/>
  <c r="M117" i="6"/>
  <c r="D118" i="6"/>
  <c r="E118" i="6"/>
  <c r="F118" i="6"/>
  <c r="G118" i="6"/>
  <c r="H118" i="6"/>
  <c r="I118" i="6"/>
  <c r="J118" i="6"/>
  <c r="K118" i="6"/>
  <c r="L118" i="6"/>
  <c r="M118" i="6"/>
  <c r="D119" i="6"/>
  <c r="E119" i="6"/>
  <c r="F119" i="6"/>
  <c r="G119" i="6"/>
  <c r="H119" i="6"/>
  <c r="I119" i="6"/>
  <c r="J119" i="6"/>
  <c r="K119" i="6"/>
  <c r="L119" i="6"/>
  <c r="M119" i="6"/>
  <c r="D120" i="6"/>
  <c r="E120" i="6"/>
  <c r="F120" i="6"/>
  <c r="G120" i="6"/>
  <c r="H120" i="6"/>
  <c r="I120" i="6"/>
  <c r="J120" i="6"/>
  <c r="K120" i="6"/>
  <c r="L120" i="6"/>
  <c r="M120" i="6"/>
  <c r="D121" i="6"/>
  <c r="E121" i="6"/>
  <c r="F121" i="6"/>
  <c r="G121" i="6"/>
  <c r="H121" i="6"/>
  <c r="I121" i="6"/>
  <c r="J121" i="6"/>
  <c r="K121" i="6"/>
  <c r="L121" i="6"/>
  <c r="M121" i="6"/>
  <c r="D122" i="6"/>
  <c r="E122" i="6"/>
  <c r="F122" i="6"/>
  <c r="G122" i="6"/>
  <c r="H122" i="6"/>
  <c r="I122" i="6"/>
  <c r="J122" i="6"/>
  <c r="K122" i="6"/>
  <c r="L122" i="6"/>
  <c r="M122" i="6"/>
  <c r="D123" i="6"/>
  <c r="E123" i="6"/>
  <c r="F123" i="6"/>
  <c r="G123" i="6"/>
  <c r="H123" i="6"/>
  <c r="I123" i="6"/>
  <c r="J123" i="6"/>
  <c r="K123" i="6"/>
  <c r="L123" i="6"/>
  <c r="M123" i="6"/>
  <c r="D124" i="6"/>
  <c r="E124" i="6"/>
  <c r="F124" i="6"/>
  <c r="G124" i="6"/>
  <c r="H124" i="6"/>
  <c r="I124" i="6"/>
  <c r="J124" i="6"/>
  <c r="K124" i="6"/>
  <c r="L124" i="6"/>
  <c r="M124" i="6"/>
  <c r="D125" i="6"/>
  <c r="E125" i="6"/>
  <c r="F125" i="6"/>
  <c r="G125" i="6"/>
  <c r="H125" i="6"/>
  <c r="I125" i="6"/>
  <c r="J125" i="6"/>
  <c r="K125" i="6"/>
  <c r="L125" i="6"/>
  <c r="M125" i="6"/>
  <c r="D126" i="6"/>
  <c r="E126" i="6"/>
  <c r="F126" i="6"/>
  <c r="G126" i="6"/>
  <c r="H126" i="6"/>
  <c r="I126" i="6"/>
  <c r="J126" i="6"/>
  <c r="K126" i="6"/>
  <c r="L126" i="6"/>
  <c r="M126" i="6"/>
  <c r="D127" i="6"/>
  <c r="E127" i="6"/>
  <c r="F127" i="6"/>
  <c r="G127" i="6"/>
  <c r="H127" i="6"/>
  <c r="I127" i="6"/>
  <c r="J127" i="6"/>
  <c r="K127" i="6"/>
  <c r="L127" i="6"/>
  <c r="M127" i="6"/>
  <c r="D128" i="6"/>
  <c r="E128" i="6"/>
  <c r="F128" i="6"/>
  <c r="G128" i="6"/>
  <c r="H128" i="6"/>
  <c r="I128" i="6"/>
  <c r="J128" i="6"/>
  <c r="K128" i="6"/>
  <c r="L128" i="6"/>
  <c r="M128" i="6"/>
  <c r="D129" i="6"/>
  <c r="E129" i="6"/>
  <c r="F129" i="6"/>
  <c r="G129" i="6"/>
  <c r="H129" i="6"/>
  <c r="I129" i="6"/>
  <c r="J129" i="6"/>
  <c r="K129" i="6"/>
  <c r="L129" i="6"/>
  <c r="M129" i="6"/>
  <c r="D130" i="6"/>
  <c r="E130" i="6"/>
  <c r="F130" i="6"/>
  <c r="G130" i="6"/>
  <c r="H130" i="6"/>
  <c r="I130" i="6"/>
  <c r="J130" i="6"/>
  <c r="K130" i="6"/>
  <c r="L130" i="6"/>
  <c r="M130" i="6"/>
  <c r="D131" i="6"/>
  <c r="E131" i="6"/>
  <c r="F131" i="6"/>
  <c r="G131" i="6"/>
  <c r="H131" i="6"/>
  <c r="I131" i="6"/>
  <c r="J131" i="6"/>
  <c r="K131" i="6"/>
  <c r="L131" i="6"/>
  <c r="M131" i="6"/>
  <c r="D132" i="6"/>
  <c r="E132" i="6"/>
  <c r="F132" i="6"/>
  <c r="G132" i="6"/>
  <c r="H132" i="6"/>
  <c r="I132" i="6"/>
  <c r="J132" i="6"/>
  <c r="K132" i="6"/>
  <c r="L132" i="6"/>
  <c r="M132" i="6"/>
  <c r="D133" i="6"/>
  <c r="E133" i="6"/>
  <c r="F133" i="6"/>
  <c r="G133" i="6"/>
  <c r="H133" i="6"/>
  <c r="I133" i="6"/>
  <c r="J133" i="6"/>
  <c r="K133" i="6"/>
  <c r="L133" i="6"/>
  <c r="M133" i="6"/>
  <c r="D134" i="6"/>
  <c r="E134" i="6"/>
  <c r="F134" i="6"/>
  <c r="G134" i="6"/>
  <c r="H134" i="6"/>
  <c r="I134" i="6"/>
  <c r="J134" i="6"/>
  <c r="K134" i="6"/>
  <c r="L134" i="6"/>
  <c r="M134" i="6"/>
  <c r="D135" i="6"/>
  <c r="E135" i="6"/>
  <c r="F135" i="6"/>
  <c r="G135" i="6"/>
  <c r="H135" i="6"/>
  <c r="I135" i="6"/>
  <c r="J135" i="6"/>
  <c r="K135" i="6"/>
  <c r="L135" i="6"/>
  <c r="M135" i="6"/>
  <c r="D136" i="6"/>
  <c r="E136" i="6"/>
  <c r="F136" i="6"/>
  <c r="G136" i="6"/>
  <c r="H136" i="6"/>
  <c r="I136" i="6"/>
  <c r="J136" i="6"/>
  <c r="K136" i="6"/>
  <c r="L136" i="6"/>
  <c r="M136" i="6"/>
  <c r="D137" i="6"/>
  <c r="E137" i="6"/>
  <c r="F137" i="6"/>
  <c r="G137" i="6"/>
  <c r="H137" i="6"/>
  <c r="I137" i="6"/>
  <c r="J137" i="6"/>
  <c r="K137" i="6"/>
  <c r="L137" i="6"/>
  <c r="M137" i="6"/>
  <c r="D138" i="6"/>
  <c r="E138" i="6"/>
  <c r="F138" i="6"/>
  <c r="G138" i="6"/>
  <c r="H138" i="6"/>
  <c r="I138" i="6"/>
  <c r="J138" i="6"/>
  <c r="K138" i="6"/>
  <c r="L138" i="6"/>
  <c r="M138" i="6"/>
  <c r="D139" i="6"/>
  <c r="E139" i="6"/>
  <c r="F139" i="6"/>
  <c r="G139" i="6"/>
  <c r="H139" i="6"/>
  <c r="I139" i="6"/>
  <c r="J139" i="6"/>
  <c r="K139" i="6"/>
  <c r="L139" i="6"/>
  <c r="M139" i="6"/>
  <c r="D140" i="6"/>
  <c r="E140" i="6"/>
  <c r="F140" i="6"/>
  <c r="G140" i="6"/>
  <c r="H140" i="6"/>
  <c r="I140" i="6"/>
  <c r="J140" i="6"/>
  <c r="K140" i="6"/>
  <c r="L140" i="6"/>
  <c r="M140" i="6"/>
  <c r="D141" i="6"/>
  <c r="E141" i="6"/>
  <c r="F141" i="6"/>
  <c r="G141" i="6"/>
  <c r="H141" i="6"/>
  <c r="I141" i="6"/>
  <c r="J141" i="6"/>
  <c r="K141" i="6"/>
  <c r="L141" i="6"/>
  <c r="M141" i="6"/>
  <c r="D142" i="6"/>
  <c r="E142" i="6"/>
  <c r="F142" i="6"/>
  <c r="G142" i="6"/>
  <c r="H142" i="6"/>
  <c r="I142" i="6"/>
  <c r="J142" i="6"/>
  <c r="K142" i="6"/>
  <c r="L142" i="6"/>
  <c r="M142" i="6"/>
  <c r="D143" i="6"/>
  <c r="E143" i="6"/>
  <c r="F143" i="6"/>
  <c r="G143" i="6"/>
  <c r="H143" i="6"/>
  <c r="I143" i="6"/>
  <c r="J143" i="6"/>
  <c r="K143" i="6"/>
  <c r="L143" i="6"/>
  <c r="M143" i="6"/>
  <c r="D144" i="6"/>
  <c r="E144" i="6"/>
  <c r="F144" i="6"/>
  <c r="G144" i="6"/>
  <c r="H144" i="6"/>
  <c r="I144" i="6"/>
  <c r="J144" i="6"/>
  <c r="K144" i="6"/>
  <c r="L144" i="6"/>
  <c r="M144" i="6"/>
  <c r="D145" i="6"/>
  <c r="E145" i="6"/>
  <c r="F145" i="6"/>
  <c r="G145" i="6"/>
  <c r="H145" i="6"/>
  <c r="I145" i="6"/>
  <c r="J145" i="6"/>
  <c r="K145" i="6"/>
  <c r="L145" i="6"/>
  <c r="M145" i="6"/>
  <c r="D146" i="6"/>
  <c r="E146" i="6"/>
  <c r="F146" i="6"/>
  <c r="G146" i="6"/>
  <c r="H146" i="6"/>
  <c r="I146" i="6"/>
  <c r="J146" i="6"/>
  <c r="K146" i="6"/>
  <c r="L146" i="6"/>
  <c r="M146" i="6"/>
  <c r="D147" i="6"/>
  <c r="E147" i="6"/>
  <c r="F147" i="6"/>
  <c r="G147" i="6"/>
  <c r="H147" i="6"/>
  <c r="I147" i="6"/>
  <c r="J147" i="6"/>
  <c r="K147" i="6"/>
  <c r="L147" i="6"/>
  <c r="M147" i="6"/>
  <c r="D148" i="6"/>
  <c r="E148" i="6"/>
  <c r="F148" i="6"/>
  <c r="G148" i="6"/>
  <c r="H148" i="6"/>
  <c r="I148" i="6"/>
  <c r="J148" i="6"/>
  <c r="K148" i="6"/>
  <c r="L148" i="6"/>
  <c r="M148" i="6"/>
  <c r="D149" i="6"/>
  <c r="E149" i="6"/>
  <c r="F149" i="6"/>
  <c r="G149" i="6"/>
  <c r="H149" i="6"/>
  <c r="I149" i="6"/>
  <c r="J149" i="6"/>
  <c r="K149" i="6"/>
  <c r="L149" i="6"/>
  <c r="M149" i="6"/>
  <c r="D150" i="6"/>
  <c r="E150" i="6"/>
  <c r="F150" i="6"/>
  <c r="G150" i="6"/>
  <c r="H150" i="6"/>
  <c r="I150" i="6"/>
  <c r="J150" i="6"/>
  <c r="K150" i="6"/>
  <c r="L150" i="6"/>
  <c r="M150" i="6"/>
  <c r="D151" i="6"/>
  <c r="E151" i="6"/>
  <c r="F151" i="6"/>
  <c r="G151" i="6"/>
  <c r="H151" i="6"/>
  <c r="I151" i="6"/>
  <c r="J151" i="6"/>
  <c r="K151" i="6"/>
  <c r="L151" i="6"/>
  <c r="M151" i="6"/>
  <c r="D152" i="6"/>
  <c r="E152" i="6"/>
  <c r="F152" i="6"/>
  <c r="G152" i="6"/>
  <c r="H152" i="6"/>
  <c r="I152" i="6"/>
  <c r="J152" i="6"/>
  <c r="K152" i="6"/>
  <c r="L152" i="6"/>
  <c r="M152" i="6"/>
  <c r="D153" i="6"/>
  <c r="E153" i="6"/>
  <c r="F153" i="6"/>
  <c r="G153" i="6"/>
  <c r="H153" i="6"/>
  <c r="I153" i="6"/>
  <c r="J153" i="6"/>
  <c r="K153" i="6"/>
  <c r="L153" i="6"/>
  <c r="M153" i="6"/>
  <c r="D154" i="6"/>
  <c r="E154" i="6"/>
  <c r="F154" i="6"/>
  <c r="G154" i="6"/>
  <c r="H154" i="6"/>
  <c r="I154" i="6"/>
  <c r="J154" i="6"/>
  <c r="K154" i="6"/>
  <c r="L154" i="6"/>
  <c r="M154" i="6"/>
  <c r="D155" i="6"/>
  <c r="E155" i="6"/>
  <c r="F155" i="6"/>
  <c r="G155" i="6"/>
  <c r="H155" i="6"/>
  <c r="I155" i="6"/>
  <c r="J155" i="6"/>
  <c r="K155" i="6"/>
  <c r="L155" i="6"/>
  <c r="M155" i="6"/>
  <c r="D156" i="6"/>
  <c r="E156" i="6"/>
  <c r="F156" i="6"/>
  <c r="G156" i="6"/>
  <c r="H156" i="6"/>
  <c r="I156" i="6"/>
  <c r="J156" i="6"/>
  <c r="K156" i="6"/>
  <c r="L156" i="6"/>
  <c r="M156" i="6"/>
  <c r="D157" i="6"/>
  <c r="E157" i="6"/>
  <c r="F157" i="6"/>
  <c r="G157" i="6"/>
  <c r="H157" i="6"/>
  <c r="I157" i="6"/>
  <c r="J157" i="6"/>
  <c r="K157" i="6"/>
  <c r="L157" i="6"/>
  <c r="M157" i="6"/>
  <c r="D158" i="6"/>
  <c r="E158" i="6"/>
  <c r="F158" i="6"/>
  <c r="G158" i="6"/>
  <c r="H158" i="6"/>
  <c r="I158" i="6"/>
  <c r="J158" i="6"/>
  <c r="K158" i="6"/>
  <c r="L158" i="6"/>
  <c r="M158" i="6"/>
  <c r="D159" i="6"/>
  <c r="E159" i="6"/>
  <c r="F159" i="6"/>
  <c r="G159" i="6"/>
  <c r="H159" i="6"/>
  <c r="I159" i="6"/>
  <c r="J159" i="6"/>
  <c r="K159" i="6"/>
  <c r="L159" i="6"/>
  <c r="M159" i="6"/>
  <c r="D160" i="6"/>
  <c r="E160" i="6"/>
  <c r="F160" i="6"/>
  <c r="G160" i="6"/>
  <c r="H160" i="6"/>
  <c r="I160" i="6"/>
  <c r="J160" i="6"/>
  <c r="K160" i="6"/>
  <c r="L160" i="6"/>
  <c r="M160" i="6"/>
  <c r="D161" i="6"/>
  <c r="E161" i="6"/>
  <c r="F161" i="6"/>
  <c r="G161" i="6"/>
  <c r="H161" i="6"/>
  <c r="I161" i="6"/>
  <c r="J161" i="6"/>
  <c r="K161" i="6"/>
  <c r="L161" i="6"/>
  <c r="M161" i="6"/>
  <c r="D162" i="6"/>
  <c r="E162" i="6"/>
  <c r="F162" i="6"/>
  <c r="G162" i="6"/>
  <c r="H162" i="6"/>
  <c r="I162" i="6"/>
  <c r="J162" i="6"/>
  <c r="K162" i="6"/>
  <c r="L162" i="6"/>
  <c r="M162" i="6"/>
  <c r="D163" i="6"/>
  <c r="E163" i="6"/>
  <c r="F163" i="6"/>
  <c r="G163" i="6"/>
  <c r="H163" i="6"/>
  <c r="I163" i="6"/>
  <c r="J163" i="6"/>
  <c r="K163" i="6"/>
  <c r="L163" i="6"/>
  <c r="M163" i="6"/>
  <c r="D164" i="6"/>
  <c r="E164" i="6"/>
  <c r="F164" i="6"/>
  <c r="G164" i="6"/>
  <c r="H164" i="6"/>
  <c r="I164" i="6"/>
  <c r="J164" i="6"/>
  <c r="K164" i="6"/>
  <c r="L164" i="6"/>
  <c r="M164" i="6"/>
  <c r="D165" i="6"/>
  <c r="E165" i="6"/>
  <c r="F165" i="6"/>
  <c r="G165" i="6"/>
  <c r="H165" i="6"/>
  <c r="I165" i="6"/>
  <c r="J165" i="6"/>
  <c r="K165" i="6"/>
  <c r="L165" i="6"/>
  <c r="M165" i="6"/>
  <c r="D166" i="6"/>
  <c r="E166" i="6"/>
  <c r="F166" i="6"/>
  <c r="G166" i="6"/>
  <c r="H166" i="6"/>
  <c r="I166" i="6"/>
  <c r="J166" i="6"/>
  <c r="K166" i="6"/>
  <c r="L166" i="6"/>
  <c r="M166" i="6"/>
  <c r="D167" i="6"/>
  <c r="E167" i="6"/>
  <c r="F167" i="6"/>
  <c r="G167" i="6"/>
  <c r="H167" i="6"/>
  <c r="I167" i="6"/>
  <c r="J167" i="6"/>
  <c r="K167" i="6"/>
  <c r="L167" i="6"/>
  <c r="M167" i="6"/>
  <c r="D168" i="6"/>
  <c r="E168" i="6"/>
  <c r="F168" i="6"/>
  <c r="G168" i="6"/>
  <c r="H168" i="6"/>
  <c r="I168" i="6"/>
  <c r="J168" i="6"/>
  <c r="K168" i="6"/>
  <c r="L168" i="6"/>
  <c r="M168" i="6"/>
  <c r="D169" i="6"/>
  <c r="E169" i="6"/>
  <c r="F169" i="6"/>
  <c r="G169" i="6"/>
  <c r="H169" i="6"/>
  <c r="I169" i="6"/>
  <c r="J169" i="6"/>
  <c r="K169" i="6"/>
  <c r="L169" i="6"/>
  <c r="M169" i="6"/>
  <c r="D170" i="6"/>
  <c r="E170" i="6"/>
  <c r="F170" i="6"/>
  <c r="G170" i="6"/>
  <c r="H170" i="6"/>
  <c r="I170" i="6"/>
  <c r="J170" i="6"/>
  <c r="K170" i="6"/>
  <c r="L170" i="6"/>
  <c r="M170" i="6"/>
  <c r="D171" i="6"/>
  <c r="E171" i="6"/>
  <c r="F171" i="6"/>
  <c r="G171" i="6"/>
  <c r="H171" i="6"/>
  <c r="I171" i="6"/>
  <c r="J171" i="6"/>
  <c r="K171" i="6"/>
  <c r="L171" i="6"/>
  <c r="M171" i="6"/>
  <c r="D172" i="6"/>
  <c r="E172" i="6"/>
  <c r="F172" i="6"/>
  <c r="G172" i="6"/>
  <c r="H172" i="6"/>
  <c r="I172" i="6"/>
  <c r="J172" i="6"/>
  <c r="K172" i="6"/>
  <c r="L172" i="6"/>
  <c r="M172" i="6"/>
  <c r="D173" i="6"/>
  <c r="E173" i="6"/>
  <c r="F173" i="6"/>
  <c r="G173" i="6"/>
  <c r="H173" i="6"/>
  <c r="I173" i="6"/>
  <c r="J173" i="6"/>
  <c r="K173" i="6"/>
  <c r="L173" i="6"/>
  <c r="M173" i="6"/>
  <c r="D174" i="6"/>
  <c r="E174" i="6"/>
  <c r="F174" i="6"/>
  <c r="G174" i="6"/>
  <c r="H174" i="6"/>
  <c r="I174" i="6"/>
  <c r="J174" i="6"/>
  <c r="K174" i="6"/>
  <c r="L174" i="6"/>
  <c r="M174" i="6"/>
  <c r="D175" i="6"/>
  <c r="E175" i="6"/>
  <c r="F175" i="6"/>
  <c r="G175" i="6"/>
  <c r="H175" i="6"/>
  <c r="I175" i="6"/>
  <c r="J175" i="6"/>
  <c r="K175" i="6"/>
  <c r="L175" i="6"/>
  <c r="M175" i="6"/>
  <c r="D176" i="6"/>
  <c r="E176" i="6"/>
  <c r="F176" i="6"/>
  <c r="G176" i="6"/>
  <c r="H176" i="6"/>
  <c r="I176" i="6"/>
  <c r="J176" i="6"/>
  <c r="K176" i="6"/>
  <c r="L176" i="6"/>
  <c r="M176" i="6"/>
  <c r="D177" i="6"/>
  <c r="E177" i="6"/>
  <c r="F177" i="6"/>
  <c r="G177" i="6"/>
  <c r="H177" i="6"/>
  <c r="I177" i="6"/>
  <c r="J177" i="6"/>
  <c r="K177" i="6"/>
  <c r="L177" i="6"/>
  <c r="M177" i="6"/>
  <c r="D178" i="6"/>
  <c r="E178" i="6"/>
  <c r="F178" i="6"/>
  <c r="G178" i="6"/>
  <c r="H178" i="6"/>
  <c r="I178" i="6"/>
  <c r="J178" i="6"/>
  <c r="K178" i="6"/>
  <c r="L178" i="6"/>
  <c r="M178" i="6"/>
  <c r="D179" i="6"/>
  <c r="E179" i="6"/>
  <c r="F179" i="6"/>
  <c r="G179" i="6"/>
  <c r="H179" i="6"/>
  <c r="I179" i="6"/>
  <c r="J179" i="6"/>
  <c r="K179" i="6"/>
  <c r="L179" i="6"/>
  <c r="M179" i="6"/>
  <c r="D180" i="6"/>
  <c r="E180" i="6"/>
  <c r="F180" i="6"/>
  <c r="G180" i="6"/>
  <c r="H180" i="6"/>
  <c r="I180" i="6"/>
  <c r="J180" i="6"/>
  <c r="K180" i="6"/>
  <c r="L180" i="6"/>
  <c r="M180" i="6"/>
  <c r="D181" i="6"/>
  <c r="E181" i="6"/>
  <c r="F181" i="6"/>
  <c r="G181" i="6"/>
  <c r="H181" i="6"/>
  <c r="I181" i="6"/>
  <c r="J181" i="6"/>
  <c r="K181" i="6"/>
  <c r="L181" i="6"/>
  <c r="M181" i="6"/>
  <c r="D182" i="6"/>
  <c r="E182" i="6"/>
  <c r="F182" i="6"/>
  <c r="G182" i="6"/>
  <c r="H182" i="6"/>
  <c r="I182" i="6"/>
  <c r="J182" i="6"/>
  <c r="K182" i="6"/>
  <c r="L182" i="6"/>
  <c r="M182" i="6"/>
  <c r="D183" i="6"/>
  <c r="E183" i="6"/>
  <c r="F183" i="6"/>
  <c r="G183" i="6"/>
  <c r="H183" i="6"/>
  <c r="I183" i="6"/>
  <c r="J183" i="6"/>
  <c r="K183" i="6"/>
  <c r="L183" i="6"/>
  <c r="M183" i="6"/>
  <c r="D184" i="6"/>
  <c r="E184" i="6"/>
  <c r="F184" i="6"/>
  <c r="G184" i="6"/>
  <c r="H184" i="6"/>
  <c r="I184" i="6"/>
  <c r="J184" i="6"/>
  <c r="K184" i="6"/>
  <c r="L184" i="6"/>
  <c r="M184" i="6"/>
  <c r="D185" i="6"/>
  <c r="E185" i="6"/>
  <c r="F185" i="6"/>
  <c r="G185" i="6"/>
  <c r="H185" i="6"/>
  <c r="I185" i="6"/>
  <c r="J185" i="6"/>
  <c r="K185" i="6"/>
  <c r="L185" i="6"/>
  <c r="M185" i="6"/>
  <c r="D186" i="6"/>
  <c r="E186" i="6"/>
  <c r="F186" i="6"/>
  <c r="G186" i="6"/>
  <c r="H186" i="6"/>
  <c r="I186" i="6"/>
  <c r="J186" i="6"/>
  <c r="K186" i="6"/>
  <c r="L186" i="6"/>
  <c r="M186" i="6"/>
  <c r="D187" i="6"/>
  <c r="E187" i="6"/>
  <c r="F187" i="6"/>
  <c r="G187" i="6"/>
  <c r="H187" i="6"/>
  <c r="I187" i="6"/>
  <c r="J187" i="6"/>
  <c r="K187" i="6"/>
  <c r="L187" i="6"/>
  <c r="M187" i="6"/>
  <c r="D188" i="6"/>
  <c r="E188" i="6"/>
  <c r="F188" i="6"/>
  <c r="G188" i="6"/>
  <c r="H188" i="6"/>
  <c r="I188" i="6"/>
  <c r="J188" i="6"/>
  <c r="K188" i="6"/>
  <c r="L188" i="6"/>
  <c r="M188" i="6"/>
  <c r="D189" i="6"/>
  <c r="E189" i="6"/>
  <c r="F189" i="6"/>
  <c r="G189" i="6"/>
  <c r="H189" i="6"/>
  <c r="I189" i="6"/>
  <c r="J189" i="6"/>
  <c r="K189" i="6"/>
  <c r="L189" i="6"/>
  <c r="M189" i="6"/>
  <c r="D190" i="6"/>
  <c r="E190" i="6"/>
  <c r="F190" i="6"/>
  <c r="G190" i="6"/>
  <c r="H190" i="6"/>
  <c r="I190" i="6"/>
  <c r="J190" i="6"/>
  <c r="K190" i="6"/>
  <c r="L190" i="6"/>
  <c r="M190" i="6"/>
  <c r="D191" i="6"/>
  <c r="E191" i="6"/>
  <c r="F191" i="6"/>
  <c r="G191" i="6"/>
  <c r="H191" i="6"/>
  <c r="I191" i="6"/>
  <c r="J191" i="6"/>
  <c r="K191" i="6"/>
  <c r="L191" i="6"/>
  <c r="M191" i="6"/>
  <c r="D192" i="6"/>
  <c r="E192" i="6"/>
  <c r="F192" i="6"/>
  <c r="G192" i="6"/>
  <c r="H192" i="6"/>
  <c r="I192" i="6"/>
  <c r="J192" i="6"/>
  <c r="K192" i="6"/>
  <c r="L192" i="6"/>
  <c r="M192" i="6"/>
  <c r="D193" i="6"/>
  <c r="E193" i="6"/>
  <c r="F193" i="6"/>
  <c r="G193" i="6"/>
  <c r="H193" i="6"/>
  <c r="I193" i="6"/>
  <c r="J193" i="6"/>
  <c r="K193" i="6"/>
  <c r="L193" i="6"/>
  <c r="M193" i="6"/>
  <c r="D194" i="6"/>
  <c r="E194" i="6"/>
  <c r="F194" i="6"/>
  <c r="G194" i="6"/>
  <c r="H194" i="6"/>
  <c r="I194" i="6"/>
  <c r="J194" i="6"/>
  <c r="K194" i="6"/>
  <c r="L194" i="6"/>
  <c r="M194" i="6"/>
  <c r="D195" i="6"/>
  <c r="E195" i="6"/>
  <c r="F195" i="6"/>
  <c r="G195" i="6"/>
  <c r="H195" i="6"/>
  <c r="I195" i="6"/>
  <c r="J195" i="6"/>
  <c r="K195" i="6"/>
  <c r="L195" i="6"/>
  <c r="M195" i="6"/>
  <c r="D196" i="6"/>
  <c r="E196" i="6"/>
  <c r="F196" i="6"/>
  <c r="G196" i="6"/>
  <c r="H196" i="6"/>
  <c r="I196" i="6"/>
  <c r="J196" i="6"/>
  <c r="K196" i="6"/>
  <c r="L196" i="6"/>
  <c r="M196" i="6"/>
  <c r="D197" i="6"/>
  <c r="E197" i="6"/>
  <c r="F197" i="6"/>
  <c r="G197" i="6"/>
  <c r="H197" i="6"/>
  <c r="I197" i="6"/>
  <c r="J197" i="6"/>
  <c r="K197" i="6"/>
  <c r="L197" i="6"/>
  <c r="M197" i="6"/>
  <c r="D198" i="6"/>
  <c r="E198" i="6"/>
  <c r="F198" i="6"/>
  <c r="G198" i="6"/>
  <c r="H198" i="6"/>
  <c r="I198" i="6"/>
  <c r="J198" i="6"/>
  <c r="K198" i="6"/>
  <c r="L198" i="6"/>
  <c r="M198" i="6"/>
  <c r="D199" i="6"/>
  <c r="E199" i="6"/>
  <c r="F199" i="6"/>
  <c r="G199" i="6"/>
  <c r="H199" i="6"/>
  <c r="I199" i="6"/>
  <c r="J199" i="6"/>
  <c r="K199" i="6"/>
  <c r="L199" i="6"/>
  <c r="M199" i="6"/>
  <c r="D200" i="6"/>
  <c r="E200" i="6"/>
  <c r="F200" i="6"/>
  <c r="G200" i="6"/>
  <c r="H200" i="6"/>
  <c r="I200" i="6"/>
  <c r="J200" i="6"/>
  <c r="K200" i="6"/>
  <c r="L200" i="6"/>
  <c r="M200" i="6"/>
  <c r="D201" i="6"/>
  <c r="E201" i="6"/>
  <c r="F201" i="6"/>
  <c r="G201" i="6"/>
  <c r="H201" i="6"/>
  <c r="I201" i="6"/>
  <c r="J201" i="6"/>
  <c r="K201" i="6"/>
  <c r="L201" i="6"/>
  <c r="M201" i="6"/>
  <c r="D202" i="6"/>
  <c r="E202" i="6"/>
  <c r="F202" i="6"/>
  <c r="G202" i="6"/>
  <c r="H202" i="6"/>
  <c r="I202" i="6"/>
  <c r="J202" i="6"/>
  <c r="K202" i="6"/>
  <c r="L202" i="6"/>
  <c r="M202" i="6"/>
  <c r="D203" i="6"/>
  <c r="E203" i="6"/>
  <c r="F203" i="6"/>
  <c r="G203" i="6"/>
  <c r="H203" i="6"/>
  <c r="I203" i="6"/>
  <c r="J203" i="6"/>
  <c r="K203" i="6"/>
  <c r="L203" i="6"/>
  <c r="M203" i="6"/>
  <c r="D204" i="6"/>
  <c r="E204" i="6"/>
  <c r="F204" i="6"/>
  <c r="G204" i="6"/>
  <c r="H204" i="6"/>
  <c r="I204" i="6"/>
  <c r="J204" i="6"/>
  <c r="K204" i="6"/>
  <c r="L204" i="6"/>
  <c r="M204" i="6"/>
  <c r="D205" i="6"/>
  <c r="E205" i="6"/>
  <c r="F205" i="6"/>
  <c r="G205" i="6"/>
  <c r="H205" i="6"/>
  <c r="I205" i="6"/>
  <c r="J205" i="6"/>
  <c r="K205" i="6"/>
  <c r="L205" i="6"/>
  <c r="M205" i="6"/>
  <c r="D206" i="6"/>
  <c r="E206" i="6"/>
  <c r="F206" i="6"/>
  <c r="G206" i="6"/>
  <c r="H206" i="6"/>
  <c r="I206" i="6"/>
  <c r="J206" i="6"/>
  <c r="K206" i="6"/>
  <c r="L206" i="6"/>
  <c r="M206" i="6"/>
  <c r="D207" i="6"/>
  <c r="E207" i="6"/>
  <c r="F207" i="6"/>
  <c r="G207" i="6"/>
  <c r="H207" i="6"/>
  <c r="I207" i="6"/>
  <c r="J207" i="6"/>
  <c r="K207" i="6"/>
  <c r="L207" i="6"/>
  <c r="M207" i="6"/>
  <c r="D208" i="6"/>
  <c r="E208" i="6"/>
  <c r="F208" i="6"/>
  <c r="G208" i="6"/>
  <c r="H208" i="6"/>
  <c r="I208" i="6"/>
  <c r="J208" i="6"/>
  <c r="K208" i="6"/>
  <c r="L208" i="6"/>
  <c r="M208" i="6"/>
  <c r="D209" i="6"/>
  <c r="E209" i="6"/>
  <c r="F209" i="6"/>
  <c r="G209" i="6"/>
  <c r="H209" i="6"/>
  <c r="I209" i="6"/>
  <c r="J209" i="6"/>
  <c r="K209" i="6"/>
  <c r="L209" i="6"/>
  <c r="M209" i="6"/>
  <c r="D210" i="6"/>
  <c r="E210" i="6"/>
  <c r="F210" i="6"/>
  <c r="G210" i="6"/>
  <c r="H210" i="6"/>
  <c r="I210" i="6"/>
  <c r="J210" i="6"/>
  <c r="K210" i="6"/>
  <c r="L210" i="6"/>
  <c r="M210" i="6"/>
  <c r="D211" i="6"/>
  <c r="E211" i="6"/>
  <c r="F211" i="6"/>
  <c r="G211" i="6"/>
  <c r="H211" i="6"/>
  <c r="I211" i="6"/>
  <c r="J211" i="6"/>
  <c r="K211" i="6"/>
  <c r="L211" i="6"/>
  <c r="M211" i="6"/>
  <c r="D212" i="6"/>
  <c r="E212" i="6"/>
  <c r="F212" i="6"/>
  <c r="G212" i="6"/>
  <c r="H212" i="6"/>
  <c r="I212" i="6"/>
  <c r="J212" i="6"/>
  <c r="K212" i="6"/>
  <c r="L212" i="6"/>
  <c r="M212" i="6"/>
  <c r="D213" i="6"/>
  <c r="E213" i="6"/>
  <c r="F213" i="6"/>
  <c r="G213" i="6"/>
  <c r="H213" i="6"/>
  <c r="I213" i="6"/>
  <c r="J213" i="6"/>
  <c r="K213" i="6"/>
  <c r="L213" i="6"/>
  <c r="M213" i="6"/>
  <c r="D214" i="6"/>
  <c r="E214" i="6"/>
  <c r="F214" i="6"/>
  <c r="G214" i="6"/>
  <c r="H214" i="6"/>
  <c r="I214" i="6"/>
  <c r="J214" i="6"/>
  <c r="K214" i="6"/>
  <c r="L214" i="6"/>
  <c r="M214" i="6"/>
  <c r="D215" i="6"/>
  <c r="E215" i="6"/>
  <c r="F215" i="6"/>
  <c r="G215" i="6"/>
  <c r="H215" i="6"/>
  <c r="I215" i="6"/>
  <c r="J215" i="6"/>
  <c r="K215" i="6"/>
  <c r="L215" i="6"/>
  <c r="M215" i="6"/>
  <c r="D216" i="6"/>
  <c r="E216" i="6"/>
  <c r="F216" i="6"/>
  <c r="G216" i="6"/>
  <c r="H216" i="6"/>
  <c r="I216" i="6"/>
  <c r="J216" i="6"/>
  <c r="K216" i="6"/>
  <c r="L216" i="6"/>
  <c r="M216" i="6"/>
  <c r="D217" i="6"/>
  <c r="E217" i="6"/>
  <c r="F217" i="6"/>
  <c r="G217" i="6"/>
  <c r="H217" i="6"/>
  <c r="I217" i="6"/>
  <c r="J217" i="6"/>
  <c r="K217" i="6"/>
  <c r="L217" i="6"/>
  <c r="M217" i="6"/>
  <c r="D218" i="6"/>
  <c r="E218" i="6"/>
  <c r="F218" i="6"/>
  <c r="G218" i="6"/>
  <c r="H218" i="6"/>
  <c r="I218" i="6"/>
  <c r="J218" i="6"/>
  <c r="K218" i="6"/>
  <c r="L218" i="6"/>
  <c r="M218" i="6"/>
  <c r="D219" i="6"/>
  <c r="E219" i="6"/>
  <c r="F219" i="6"/>
  <c r="G219" i="6"/>
  <c r="H219" i="6"/>
  <c r="I219" i="6"/>
  <c r="J219" i="6"/>
  <c r="K219" i="6"/>
  <c r="L219" i="6"/>
  <c r="M219" i="6"/>
  <c r="D220" i="6"/>
  <c r="E220" i="6"/>
  <c r="F220" i="6"/>
  <c r="G220" i="6"/>
  <c r="H220" i="6"/>
  <c r="I220" i="6"/>
  <c r="J220" i="6"/>
  <c r="K220" i="6"/>
  <c r="L220" i="6"/>
  <c r="M220" i="6"/>
  <c r="D221" i="6"/>
  <c r="E221" i="6"/>
  <c r="F221" i="6"/>
  <c r="G221" i="6"/>
  <c r="H221" i="6"/>
  <c r="I221" i="6"/>
  <c r="J221" i="6"/>
  <c r="K221" i="6"/>
  <c r="L221" i="6"/>
  <c r="M221" i="6"/>
  <c r="D222" i="6"/>
  <c r="E222" i="6"/>
  <c r="F222" i="6"/>
  <c r="G222" i="6"/>
  <c r="H222" i="6"/>
  <c r="I222" i="6"/>
  <c r="J222" i="6"/>
  <c r="K222" i="6"/>
  <c r="L222" i="6"/>
  <c r="M222" i="6"/>
  <c r="D223" i="6"/>
  <c r="E223" i="6"/>
  <c r="F223" i="6"/>
  <c r="G223" i="6"/>
  <c r="H223" i="6"/>
  <c r="I223" i="6"/>
  <c r="J223" i="6"/>
  <c r="K223" i="6"/>
  <c r="L223" i="6"/>
  <c r="M223" i="6"/>
  <c r="D224" i="6"/>
  <c r="E224" i="6"/>
  <c r="F224" i="6"/>
  <c r="G224" i="6"/>
  <c r="H224" i="6"/>
  <c r="I224" i="6"/>
  <c r="J224" i="6"/>
  <c r="K224" i="6"/>
  <c r="L224" i="6"/>
  <c r="M224" i="6"/>
  <c r="D225" i="6"/>
  <c r="E225" i="6"/>
  <c r="F225" i="6"/>
  <c r="G225" i="6"/>
  <c r="H225" i="6"/>
  <c r="I225" i="6"/>
  <c r="J225" i="6"/>
  <c r="K225" i="6"/>
  <c r="L225" i="6"/>
  <c r="M225" i="6"/>
  <c r="D226" i="6"/>
  <c r="E226" i="6"/>
  <c r="F226" i="6"/>
  <c r="G226" i="6"/>
  <c r="H226" i="6"/>
  <c r="I226" i="6"/>
  <c r="J226" i="6"/>
  <c r="K226" i="6"/>
  <c r="L226" i="6"/>
  <c r="M226" i="6"/>
  <c r="D227" i="6"/>
  <c r="E227" i="6"/>
  <c r="F227" i="6"/>
  <c r="G227" i="6"/>
  <c r="H227" i="6"/>
  <c r="I227" i="6"/>
  <c r="J227" i="6"/>
  <c r="K227" i="6"/>
  <c r="L227" i="6"/>
  <c r="M227" i="6"/>
  <c r="D228" i="6"/>
  <c r="E228" i="6"/>
  <c r="F228" i="6"/>
  <c r="G228" i="6"/>
  <c r="H228" i="6"/>
  <c r="I228" i="6"/>
  <c r="J228" i="6"/>
  <c r="K228" i="6"/>
  <c r="L228" i="6"/>
  <c r="M228" i="6"/>
  <c r="D229" i="6"/>
  <c r="E229" i="6"/>
  <c r="F229" i="6"/>
  <c r="G229" i="6"/>
  <c r="H229" i="6"/>
  <c r="I229" i="6"/>
  <c r="J229" i="6"/>
  <c r="K229" i="6"/>
  <c r="L229" i="6"/>
  <c r="M229" i="6"/>
  <c r="D230" i="6"/>
  <c r="E230" i="6"/>
  <c r="F230" i="6"/>
  <c r="G230" i="6"/>
  <c r="H230" i="6"/>
  <c r="I230" i="6"/>
  <c r="J230" i="6"/>
  <c r="K230" i="6"/>
  <c r="L230" i="6"/>
  <c r="M230" i="6"/>
  <c r="D231" i="6"/>
  <c r="E231" i="6"/>
  <c r="F231" i="6"/>
  <c r="G231" i="6"/>
  <c r="H231" i="6"/>
  <c r="I231" i="6"/>
  <c r="J231" i="6"/>
  <c r="K231" i="6"/>
  <c r="L231" i="6"/>
  <c r="M231" i="6"/>
  <c r="D232" i="6"/>
  <c r="E232" i="6"/>
  <c r="F232" i="6"/>
  <c r="G232" i="6"/>
  <c r="H232" i="6"/>
  <c r="I232" i="6"/>
  <c r="J232" i="6"/>
  <c r="K232" i="6"/>
  <c r="L232" i="6"/>
  <c r="M232" i="6"/>
  <c r="D233" i="6"/>
  <c r="E233" i="6"/>
  <c r="F233" i="6"/>
  <c r="G233" i="6"/>
  <c r="H233" i="6"/>
  <c r="I233" i="6"/>
  <c r="J233" i="6"/>
  <c r="K233" i="6"/>
  <c r="L233" i="6"/>
  <c r="M233" i="6"/>
  <c r="D234" i="6"/>
  <c r="E234" i="6"/>
  <c r="F234" i="6"/>
  <c r="G234" i="6"/>
  <c r="H234" i="6"/>
  <c r="I234" i="6"/>
  <c r="J234" i="6"/>
  <c r="K234" i="6"/>
  <c r="L234" i="6"/>
  <c r="M234" i="6"/>
  <c r="D235" i="6"/>
  <c r="E235" i="6"/>
  <c r="F235" i="6"/>
  <c r="G235" i="6"/>
  <c r="H235" i="6"/>
  <c r="I235" i="6"/>
  <c r="J235" i="6"/>
  <c r="K235" i="6"/>
  <c r="L235" i="6"/>
  <c r="M235" i="6"/>
  <c r="D236" i="6"/>
  <c r="E236" i="6"/>
  <c r="F236" i="6"/>
  <c r="G236" i="6"/>
  <c r="H236" i="6"/>
  <c r="I236" i="6"/>
  <c r="J236" i="6"/>
  <c r="K236" i="6"/>
  <c r="L236" i="6"/>
  <c r="M236" i="6"/>
  <c r="D237" i="6"/>
  <c r="E237" i="6"/>
  <c r="F237" i="6"/>
  <c r="G237" i="6"/>
  <c r="H237" i="6"/>
  <c r="I237" i="6"/>
  <c r="J237" i="6"/>
  <c r="K237" i="6"/>
  <c r="L237" i="6"/>
  <c r="M237" i="6"/>
  <c r="D238" i="6"/>
  <c r="E238" i="6"/>
  <c r="F238" i="6"/>
  <c r="G238" i="6"/>
  <c r="H238" i="6"/>
  <c r="I238" i="6"/>
  <c r="J238" i="6"/>
  <c r="K238" i="6"/>
  <c r="L238" i="6"/>
  <c r="M238" i="6"/>
  <c r="D239" i="6"/>
  <c r="E239" i="6"/>
  <c r="F239" i="6"/>
  <c r="G239" i="6"/>
  <c r="H239" i="6"/>
  <c r="I239" i="6"/>
  <c r="J239" i="6"/>
  <c r="K239" i="6"/>
  <c r="L239" i="6"/>
  <c r="M239" i="6"/>
  <c r="D240" i="6"/>
  <c r="E240" i="6"/>
  <c r="F240" i="6"/>
  <c r="G240" i="6"/>
  <c r="H240" i="6"/>
  <c r="I240" i="6"/>
  <c r="J240" i="6"/>
  <c r="K240" i="6"/>
  <c r="L240" i="6"/>
  <c r="M240" i="6"/>
  <c r="D241" i="6"/>
  <c r="E241" i="6"/>
  <c r="F241" i="6"/>
  <c r="G241" i="6"/>
  <c r="H241" i="6"/>
  <c r="I241" i="6"/>
  <c r="J241" i="6"/>
  <c r="K241" i="6"/>
  <c r="L241" i="6"/>
  <c r="M241" i="6"/>
  <c r="D242" i="6"/>
  <c r="E242" i="6"/>
  <c r="F242" i="6"/>
  <c r="G242" i="6"/>
  <c r="H242" i="6"/>
  <c r="I242" i="6"/>
  <c r="J242" i="6"/>
  <c r="K242" i="6"/>
  <c r="L242" i="6"/>
  <c r="M242" i="6"/>
  <c r="D243" i="6"/>
  <c r="E243" i="6"/>
  <c r="F243" i="6"/>
  <c r="G243" i="6"/>
  <c r="H243" i="6"/>
  <c r="I243" i="6"/>
  <c r="J243" i="6"/>
  <c r="K243" i="6"/>
  <c r="L243" i="6"/>
  <c r="M243" i="6"/>
  <c r="D244" i="6"/>
  <c r="E244" i="6"/>
  <c r="F244" i="6"/>
  <c r="G244" i="6"/>
  <c r="H244" i="6"/>
  <c r="I244" i="6"/>
  <c r="J244" i="6"/>
  <c r="K244" i="6"/>
  <c r="L244" i="6"/>
  <c r="M244" i="6"/>
  <c r="D245" i="6"/>
  <c r="E245" i="6"/>
  <c r="F245" i="6"/>
  <c r="G245" i="6"/>
  <c r="H245" i="6"/>
  <c r="I245" i="6"/>
  <c r="J245" i="6"/>
  <c r="K245" i="6"/>
  <c r="L245" i="6"/>
  <c r="M245" i="6"/>
  <c r="D246" i="6"/>
  <c r="E246" i="6"/>
  <c r="F246" i="6"/>
  <c r="G246" i="6"/>
  <c r="H246" i="6"/>
  <c r="I246" i="6"/>
  <c r="J246" i="6"/>
  <c r="K246" i="6"/>
  <c r="L246" i="6"/>
  <c r="M246" i="6"/>
  <c r="D247" i="6"/>
  <c r="E247" i="6"/>
  <c r="F247" i="6"/>
  <c r="G247" i="6"/>
  <c r="H247" i="6"/>
  <c r="I247" i="6"/>
  <c r="J247" i="6"/>
  <c r="K247" i="6"/>
  <c r="L247" i="6"/>
  <c r="M247" i="6"/>
  <c r="D248" i="6"/>
  <c r="E248" i="6"/>
  <c r="F248" i="6"/>
  <c r="G248" i="6"/>
  <c r="H248" i="6"/>
  <c r="I248" i="6"/>
  <c r="J248" i="6"/>
  <c r="K248" i="6"/>
  <c r="L248" i="6"/>
  <c r="M248" i="6"/>
  <c r="D249" i="6"/>
  <c r="E249" i="6"/>
  <c r="F249" i="6"/>
  <c r="G249" i="6"/>
  <c r="H249" i="6"/>
  <c r="I249" i="6"/>
  <c r="J249" i="6"/>
  <c r="K249" i="6"/>
  <c r="L249" i="6"/>
  <c r="M249" i="6"/>
  <c r="D250" i="6"/>
  <c r="E250" i="6"/>
  <c r="F250" i="6"/>
  <c r="G250" i="6"/>
  <c r="H250" i="6"/>
  <c r="I250" i="6"/>
  <c r="J250" i="6"/>
  <c r="K250" i="6"/>
  <c r="L250" i="6"/>
  <c r="M250" i="6"/>
  <c r="D251" i="6"/>
  <c r="E251" i="6"/>
  <c r="F251" i="6"/>
  <c r="G251" i="6"/>
  <c r="H251" i="6"/>
  <c r="I251" i="6"/>
  <c r="J251" i="6"/>
  <c r="K251" i="6"/>
  <c r="L251" i="6"/>
  <c r="M251" i="6"/>
  <c r="D252" i="6"/>
  <c r="E252" i="6"/>
  <c r="F252" i="6"/>
  <c r="G252" i="6"/>
  <c r="H252" i="6"/>
  <c r="I252" i="6"/>
  <c r="J252" i="6"/>
  <c r="K252" i="6"/>
  <c r="L252" i="6"/>
  <c r="M252" i="6"/>
  <c r="D253" i="6"/>
  <c r="E253" i="6"/>
  <c r="F253" i="6"/>
  <c r="G253" i="6"/>
  <c r="H253" i="6"/>
  <c r="I253" i="6"/>
  <c r="J253" i="6"/>
  <c r="K253" i="6"/>
  <c r="L253" i="6"/>
  <c r="M253" i="6"/>
  <c r="D254" i="6"/>
  <c r="E254" i="6"/>
  <c r="F254" i="6"/>
  <c r="G254" i="6"/>
  <c r="H254" i="6"/>
  <c r="I254" i="6"/>
  <c r="J254" i="6"/>
  <c r="K254" i="6"/>
  <c r="L254" i="6"/>
  <c r="M254" i="6"/>
  <c r="D255" i="6"/>
  <c r="E255" i="6"/>
  <c r="F255" i="6"/>
  <c r="G255" i="6"/>
  <c r="H255" i="6"/>
  <c r="I255" i="6"/>
  <c r="J255" i="6"/>
  <c r="K255" i="6"/>
  <c r="L255" i="6"/>
  <c r="M255" i="6"/>
  <c r="D256" i="6"/>
  <c r="E256" i="6"/>
  <c r="F256" i="6"/>
  <c r="G256" i="6"/>
  <c r="H256" i="6"/>
  <c r="I256" i="6"/>
  <c r="J256" i="6"/>
  <c r="K256" i="6"/>
  <c r="L256" i="6"/>
  <c r="M256" i="6"/>
  <c r="D257" i="6"/>
  <c r="E257" i="6"/>
  <c r="F257" i="6"/>
  <c r="G257" i="6"/>
  <c r="H257" i="6"/>
  <c r="I257" i="6"/>
  <c r="J257" i="6"/>
  <c r="K257" i="6"/>
  <c r="L257" i="6"/>
  <c r="M257" i="6"/>
  <c r="D258" i="6"/>
  <c r="E258" i="6"/>
  <c r="F258" i="6"/>
  <c r="G258" i="6"/>
  <c r="H258" i="6"/>
  <c r="I258" i="6"/>
  <c r="J258" i="6"/>
  <c r="K258" i="6"/>
  <c r="L258" i="6"/>
  <c r="M258" i="6"/>
  <c r="D259" i="6"/>
  <c r="E259" i="6"/>
  <c r="F259" i="6"/>
  <c r="G259" i="6"/>
  <c r="H259" i="6"/>
  <c r="I259" i="6"/>
  <c r="J259" i="6"/>
  <c r="K259" i="6"/>
  <c r="L259" i="6"/>
  <c r="M259" i="6"/>
  <c r="D260" i="6"/>
  <c r="E260" i="6"/>
  <c r="F260" i="6"/>
  <c r="G260" i="6"/>
  <c r="H260" i="6"/>
  <c r="I260" i="6"/>
  <c r="J260" i="6"/>
  <c r="K260" i="6"/>
  <c r="L260" i="6"/>
  <c r="M260" i="6"/>
  <c r="D261" i="6"/>
  <c r="E261" i="6"/>
  <c r="F261" i="6"/>
  <c r="G261" i="6"/>
  <c r="H261" i="6"/>
  <c r="I261" i="6"/>
  <c r="J261" i="6"/>
  <c r="K261" i="6"/>
  <c r="L261" i="6"/>
  <c r="M261" i="6"/>
  <c r="D262" i="6"/>
  <c r="E262" i="6"/>
  <c r="F262" i="6"/>
  <c r="G262" i="6"/>
  <c r="H262" i="6"/>
  <c r="I262" i="6"/>
  <c r="J262" i="6"/>
  <c r="K262" i="6"/>
  <c r="L262" i="6"/>
  <c r="M262" i="6"/>
  <c r="D263" i="6"/>
  <c r="E263" i="6"/>
  <c r="F263" i="6"/>
  <c r="G263" i="6"/>
  <c r="H263" i="6"/>
  <c r="I263" i="6"/>
  <c r="J263" i="6"/>
  <c r="K263" i="6"/>
  <c r="L263" i="6"/>
  <c r="M263" i="6"/>
  <c r="D264" i="6"/>
  <c r="E264" i="6"/>
  <c r="F264" i="6"/>
  <c r="G264" i="6"/>
  <c r="H264" i="6"/>
  <c r="I264" i="6"/>
  <c r="J264" i="6"/>
  <c r="K264" i="6"/>
  <c r="L264" i="6"/>
  <c r="M264" i="6"/>
  <c r="D265" i="6"/>
  <c r="E265" i="6"/>
  <c r="F265" i="6"/>
  <c r="G265" i="6"/>
  <c r="H265" i="6"/>
  <c r="I265" i="6"/>
  <c r="J265" i="6"/>
  <c r="K265" i="6"/>
  <c r="L265" i="6"/>
  <c r="M265" i="6"/>
  <c r="D266" i="6"/>
  <c r="E266" i="6"/>
  <c r="F266" i="6"/>
  <c r="G266" i="6"/>
  <c r="H266" i="6"/>
  <c r="I266" i="6"/>
  <c r="J266" i="6"/>
  <c r="K266" i="6"/>
  <c r="L266" i="6"/>
  <c r="M266" i="6"/>
  <c r="D267" i="6"/>
  <c r="E267" i="6"/>
  <c r="F267" i="6"/>
  <c r="G267" i="6"/>
  <c r="H267" i="6"/>
  <c r="I267" i="6"/>
  <c r="J267" i="6"/>
  <c r="K267" i="6"/>
  <c r="L267" i="6"/>
  <c r="M267" i="6"/>
  <c r="D268" i="6"/>
  <c r="E268" i="6"/>
  <c r="F268" i="6"/>
  <c r="G268" i="6"/>
  <c r="H268" i="6"/>
  <c r="I268" i="6"/>
  <c r="J268" i="6"/>
  <c r="K268" i="6"/>
  <c r="L268" i="6"/>
  <c r="M268" i="6"/>
  <c r="D269" i="6"/>
  <c r="E269" i="6"/>
  <c r="F269" i="6"/>
  <c r="G269" i="6"/>
  <c r="H269" i="6"/>
  <c r="I269" i="6"/>
  <c r="J269" i="6"/>
  <c r="K269" i="6"/>
  <c r="L269" i="6"/>
  <c r="M269" i="6"/>
  <c r="D270" i="6"/>
  <c r="E270" i="6"/>
  <c r="F270" i="6"/>
  <c r="G270" i="6"/>
  <c r="H270" i="6"/>
  <c r="I270" i="6"/>
  <c r="J270" i="6"/>
  <c r="K270" i="6"/>
  <c r="L270" i="6"/>
  <c r="M270" i="6"/>
  <c r="D271" i="6"/>
  <c r="E271" i="6"/>
  <c r="F271" i="6"/>
  <c r="G271" i="6"/>
  <c r="H271" i="6"/>
  <c r="I271" i="6"/>
  <c r="J271" i="6"/>
  <c r="K271" i="6"/>
  <c r="L271" i="6"/>
  <c r="M271" i="6"/>
  <c r="D272" i="6"/>
  <c r="E272" i="6"/>
  <c r="F272" i="6"/>
  <c r="G272" i="6"/>
  <c r="H272" i="6"/>
  <c r="I272" i="6"/>
  <c r="J272" i="6"/>
  <c r="K272" i="6"/>
  <c r="L272" i="6"/>
  <c r="M272" i="6"/>
  <c r="D273" i="6"/>
  <c r="E273" i="6"/>
  <c r="F273" i="6"/>
  <c r="G273" i="6"/>
  <c r="H273" i="6"/>
  <c r="I273" i="6"/>
  <c r="J273" i="6"/>
  <c r="K273" i="6"/>
  <c r="L273" i="6"/>
  <c r="M273" i="6"/>
  <c r="D274" i="6"/>
  <c r="E274" i="6"/>
  <c r="F274" i="6"/>
  <c r="G274" i="6"/>
  <c r="H274" i="6"/>
  <c r="I274" i="6"/>
  <c r="J274" i="6"/>
  <c r="K274" i="6"/>
  <c r="L274" i="6"/>
  <c r="M274" i="6"/>
  <c r="D275" i="6"/>
  <c r="E275" i="6"/>
  <c r="F275" i="6"/>
  <c r="G275" i="6"/>
  <c r="H275" i="6"/>
  <c r="I275" i="6"/>
  <c r="J275" i="6"/>
  <c r="K275" i="6"/>
  <c r="L275" i="6"/>
  <c r="M275" i="6"/>
  <c r="D276" i="6"/>
  <c r="E276" i="6"/>
  <c r="F276" i="6"/>
  <c r="G276" i="6"/>
  <c r="H276" i="6"/>
  <c r="I276" i="6"/>
  <c r="J276" i="6"/>
  <c r="K276" i="6"/>
  <c r="L276" i="6"/>
  <c r="M276" i="6"/>
  <c r="D277" i="6"/>
  <c r="E277" i="6"/>
  <c r="F277" i="6"/>
  <c r="G277" i="6"/>
  <c r="H277" i="6"/>
  <c r="I277" i="6"/>
  <c r="J277" i="6"/>
  <c r="K277" i="6"/>
  <c r="L277" i="6"/>
  <c r="M277" i="6"/>
  <c r="D278" i="6"/>
  <c r="E278" i="6"/>
  <c r="F278" i="6"/>
  <c r="G278" i="6"/>
  <c r="H278" i="6"/>
  <c r="I278" i="6"/>
  <c r="J278" i="6"/>
  <c r="K278" i="6"/>
  <c r="L278" i="6"/>
  <c r="M278" i="6"/>
  <c r="D279" i="6"/>
  <c r="E279" i="6"/>
  <c r="F279" i="6"/>
  <c r="G279" i="6"/>
  <c r="H279" i="6"/>
  <c r="I279" i="6"/>
  <c r="J279" i="6"/>
  <c r="K279" i="6"/>
  <c r="L279" i="6"/>
  <c r="M279" i="6"/>
  <c r="D280" i="6"/>
  <c r="E280" i="6"/>
  <c r="F280" i="6"/>
  <c r="G280" i="6"/>
  <c r="H280" i="6"/>
  <c r="I280" i="6"/>
  <c r="J280" i="6"/>
  <c r="K280" i="6"/>
  <c r="L280" i="6"/>
  <c r="M280" i="6"/>
  <c r="D281" i="6"/>
  <c r="E281" i="6"/>
  <c r="F281" i="6"/>
  <c r="G281" i="6"/>
  <c r="H281" i="6"/>
  <c r="I281" i="6"/>
  <c r="J281" i="6"/>
  <c r="K281" i="6"/>
  <c r="L281" i="6"/>
  <c r="M281" i="6"/>
  <c r="D282" i="6"/>
  <c r="E282" i="6"/>
  <c r="F282" i="6"/>
  <c r="G282" i="6"/>
  <c r="H282" i="6"/>
  <c r="I282" i="6"/>
  <c r="J282" i="6"/>
  <c r="K282" i="6"/>
  <c r="L282" i="6"/>
  <c r="M282" i="6"/>
  <c r="D283" i="6"/>
  <c r="E283" i="6"/>
  <c r="F283" i="6"/>
  <c r="G283" i="6"/>
  <c r="H283" i="6"/>
  <c r="I283" i="6"/>
  <c r="J283" i="6"/>
  <c r="K283" i="6"/>
  <c r="L283" i="6"/>
  <c r="M283" i="6"/>
  <c r="D284" i="6"/>
  <c r="E284" i="6"/>
  <c r="F284" i="6"/>
  <c r="G284" i="6"/>
  <c r="H284" i="6"/>
  <c r="I284" i="6"/>
  <c r="J284" i="6"/>
  <c r="K284" i="6"/>
  <c r="L284" i="6"/>
  <c r="M284" i="6"/>
  <c r="D285" i="6"/>
  <c r="E285" i="6"/>
  <c r="F285" i="6"/>
  <c r="G285" i="6"/>
  <c r="H285" i="6"/>
  <c r="I285" i="6"/>
  <c r="J285" i="6"/>
  <c r="K285" i="6"/>
  <c r="L285" i="6"/>
  <c r="M285" i="6"/>
  <c r="D286" i="6"/>
  <c r="E286" i="6"/>
  <c r="F286" i="6"/>
  <c r="G286" i="6"/>
  <c r="H286" i="6"/>
  <c r="I286" i="6"/>
  <c r="J286" i="6"/>
  <c r="K286" i="6"/>
  <c r="L286" i="6"/>
  <c r="M286" i="6"/>
  <c r="D287" i="6"/>
  <c r="E287" i="6"/>
  <c r="F287" i="6"/>
  <c r="G287" i="6"/>
  <c r="H287" i="6"/>
  <c r="I287" i="6"/>
  <c r="J287" i="6"/>
  <c r="K287" i="6"/>
  <c r="L287" i="6"/>
  <c r="M287" i="6"/>
  <c r="D288" i="6"/>
  <c r="E288" i="6"/>
  <c r="F288" i="6"/>
  <c r="G288" i="6"/>
  <c r="H288" i="6"/>
  <c r="I288" i="6"/>
  <c r="J288" i="6"/>
  <c r="K288" i="6"/>
  <c r="L288" i="6"/>
  <c r="M288" i="6"/>
  <c r="D289" i="6"/>
  <c r="E289" i="6"/>
  <c r="F289" i="6"/>
  <c r="G289" i="6"/>
  <c r="H289" i="6"/>
  <c r="I289" i="6"/>
  <c r="J289" i="6"/>
  <c r="K289" i="6"/>
  <c r="L289" i="6"/>
  <c r="M289" i="6"/>
  <c r="D290" i="6"/>
  <c r="E290" i="6"/>
  <c r="F290" i="6"/>
  <c r="G290" i="6"/>
  <c r="H290" i="6"/>
  <c r="I290" i="6"/>
  <c r="J290" i="6"/>
  <c r="K290" i="6"/>
  <c r="L290" i="6"/>
  <c r="M290" i="6"/>
  <c r="D291" i="6"/>
  <c r="E291" i="6"/>
  <c r="F291" i="6"/>
  <c r="G291" i="6"/>
  <c r="H291" i="6"/>
  <c r="I291" i="6"/>
  <c r="J291" i="6"/>
  <c r="K291" i="6"/>
  <c r="L291" i="6"/>
  <c r="M291" i="6"/>
  <c r="D292" i="6"/>
  <c r="E292" i="6"/>
  <c r="F292" i="6"/>
  <c r="G292" i="6"/>
  <c r="H292" i="6"/>
  <c r="I292" i="6"/>
  <c r="J292" i="6"/>
  <c r="K292" i="6"/>
  <c r="L292" i="6"/>
  <c r="M292" i="6"/>
  <c r="D293" i="6"/>
  <c r="E293" i="6"/>
  <c r="F293" i="6"/>
  <c r="G293" i="6"/>
  <c r="H293" i="6"/>
  <c r="I293" i="6"/>
  <c r="J293" i="6"/>
  <c r="K293" i="6"/>
  <c r="L293" i="6"/>
  <c r="M293" i="6"/>
  <c r="D294" i="6"/>
  <c r="E294" i="6"/>
  <c r="F294" i="6"/>
  <c r="G294" i="6"/>
  <c r="H294" i="6"/>
  <c r="I294" i="6"/>
  <c r="J294" i="6"/>
  <c r="K294" i="6"/>
  <c r="L294" i="6"/>
  <c r="M294" i="6"/>
  <c r="D295" i="6"/>
  <c r="E295" i="6"/>
  <c r="F295" i="6"/>
  <c r="G295" i="6"/>
  <c r="H295" i="6"/>
  <c r="I295" i="6"/>
  <c r="J295" i="6"/>
  <c r="K295" i="6"/>
  <c r="L295" i="6"/>
  <c r="M295" i="6"/>
  <c r="D296" i="6"/>
  <c r="E296" i="6"/>
  <c r="F296" i="6"/>
  <c r="G296" i="6"/>
  <c r="H296" i="6"/>
  <c r="I296" i="6"/>
  <c r="J296" i="6"/>
  <c r="K296" i="6"/>
  <c r="L296" i="6"/>
  <c r="M296" i="6"/>
  <c r="D297" i="6"/>
  <c r="E297" i="6"/>
  <c r="F297" i="6"/>
  <c r="G297" i="6"/>
  <c r="H297" i="6"/>
  <c r="I297" i="6"/>
  <c r="J297" i="6"/>
  <c r="K297" i="6"/>
  <c r="L297" i="6"/>
  <c r="M297" i="6"/>
  <c r="D298" i="6"/>
  <c r="E298" i="6"/>
  <c r="F298" i="6"/>
  <c r="G298" i="6"/>
  <c r="H298" i="6"/>
  <c r="I298" i="6"/>
  <c r="J298" i="6"/>
  <c r="K298" i="6"/>
  <c r="L298" i="6"/>
  <c r="M298" i="6"/>
  <c r="D299" i="6"/>
  <c r="E299" i="6"/>
  <c r="F299" i="6"/>
  <c r="G299" i="6"/>
  <c r="H299" i="6"/>
  <c r="I299" i="6"/>
  <c r="J299" i="6"/>
  <c r="K299" i="6"/>
  <c r="L299" i="6"/>
  <c r="M299" i="6"/>
  <c r="D300" i="6"/>
  <c r="E300" i="6"/>
  <c r="F300" i="6"/>
  <c r="G300" i="6"/>
  <c r="H300" i="6"/>
  <c r="I300" i="6"/>
  <c r="J300" i="6"/>
  <c r="K300" i="6"/>
  <c r="L300" i="6"/>
  <c r="M300" i="6"/>
  <c r="D301" i="6"/>
  <c r="E301" i="6"/>
  <c r="F301" i="6"/>
  <c r="G301" i="6"/>
  <c r="H301" i="6"/>
  <c r="I301" i="6"/>
  <c r="J301" i="6"/>
  <c r="K301" i="6"/>
  <c r="L301" i="6"/>
  <c r="M301" i="6"/>
  <c r="D302" i="6"/>
  <c r="E302" i="6"/>
  <c r="F302" i="6"/>
  <c r="G302" i="6"/>
  <c r="H302" i="6"/>
  <c r="I302" i="6"/>
  <c r="J302" i="6"/>
  <c r="K302" i="6"/>
  <c r="L302" i="6"/>
  <c r="M302" i="6"/>
  <c r="D303" i="6"/>
  <c r="E303" i="6"/>
  <c r="F303" i="6"/>
  <c r="G303" i="6"/>
  <c r="H303" i="6"/>
  <c r="I303" i="6"/>
  <c r="J303" i="6"/>
  <c r="K303" i="6"/>
  <c r="L303" i="6"/>
  <c r="M303" i="6"/>
  <c r="D304" i="6"/>
  <c r="E304" i="6"/>
  <c r="F304" i="6"/>
  <c r="G304" i="6"/>
  <c r="H304" i="6"/>
  <c r="I304" i="6"/>
  <c r="J304" i="6"/>
  <c r="K304" i="6"/>
  <c r="L304" i="6"/>
  <c r="M304" i="6"/>
  <c r="D305" i="6"/>
  <c r="E305" i="6"/>
  <c r="F305" i="6"/>
  <c r="G305" i="6"/>
  <c r="H305" i="6"/>
  <c r="I305" i="6"/>
  <c r="J305" i="6"/>
  <c r="K305" i="6"/>
  <c r="L305" i="6"/>
  <c r="M305" i="6"/>
  <c r="D306" i="6"/>
  <c r="E306" i="6"/>
  <c r="F306" i="6"/>
  <c r="G306" i="6"/>
  <c r="H306" i="6"/>
  <c r="I306" i="6"/>
  <c r="J306" i="6"/>
  <c r="K306" i="6"/>
  <c r="L306" i="6"/>
  <c r="M306" i="6"/>
  <c r="D307" i="6"/>
  <c r="E307" i="6"/>
  <c r="F307" i="6"/>
  <c r="G307" i="6"/>
  <c r="H307" i="6"/>
  <c r="I307" i="6"/>
  <c r="J307" i="6"/>
  <c r="K307" i="6"/>
  <c r="L307" i="6"/>
  <c r="M307" i="6"/>
  <c r="D308" i="6"/>
  <c r="E308" i="6"/>
  <c r="F308" i="6"/>
  <c r="G308" i="6"/>
  <c r="H308" i="6"/>
  <c r="I308" i="6"/>
  <c r="J308" i="6"/>
  <c r="K308" i="6"/>
  <c r="L308" i="6"/>
  <c r="M308" i="6"/>
  <c r="D309" i="6"/>
  <c r="E309" i="6"/>
  <c r="F309" i="6"/>
  <c r="G309" i="6"/>
  <c r="H309" i="6"/>
  <c r="I309" i="6"/>
  <c r="J309" i="6"/>
  <c r="K309" i="6"/>
  <c r="L309" i="6"/>
  <c r="M309" i="6"/>
  <c r="D310" i="6"/>
  <c r="E310" i="6"/>
  <c r="F310" i="6"/>
  <c r="G310" i="6"/>
  <c r="H310" i="6"/>
  <c r="I310" i="6"/>
  <c r="J310" i="6"/>
  <c r="K310" i="6"/>
  <c r="L310" i="6"/>
  <c r="M310" i="6"/>
  <c r="D311" i="6"/>
  <c r="E311" i="6"/>
  <c r="F311" i="6"/>
  <c r="G311" i="6"/>
  <c r="H311" i="6"/>
  <c r="I311" i="6"/>
  <c r="J311" i="6"/>
  <c r="K311" i="6"/>
  <c r="L311" i="6"/>
  <c r="M311" i="6"/>
  <c r="D312" i="6"/>
  <c r="E312" i="6"/>
  <c r="F312" i="6"/>
  <c r="G312" i="6"/>
  <c r="H312" i="6"/>
  <c r="I312" i="6"/>
  <c r="J312" i="6"/>
  <c r="K312" i="6"/>
  <c r="L312" i="6"/>
  <c r="M312" i="6"/>
  <c r="D313" i="6"/>
  <c r="E313" i="6"/>
  <c r="F313" i="6"/>
  <c r="G313" i="6"/>
  <c r="H313" i="6"/>
  <c r="I313" i="6"/>
  <c r="J313" i="6"/>
  <c r="K313" i="6"/>
  <c r="L313" i="6"/>
  <c r="M313" i="6"/>
  <c r="D314" i="6"/>
  <c r="E314" i="6"/>
  <c r="F314" i="6"/>
  <c r="G314" i="6"/>
  <c r="H314" i="6"/>
  <c r="I314" i="6"/>
  <c r="J314" i="6"/>
  <c r="K314" i="6"/>
  <c r="L314" i="6"/>
  <c r="M314" i="6"/>
  <c r="D315" i="6"/>
  <c r="E315" i="6"/>
  <c r="F315" i="6"/>
  <c r="G315" i="6"/>
  <c r="H315" i="6"/>
  <c r="I315" i="6"/>
  <c r="J315" i="6"/>
  <c r="K315" i="6"/>
  <c r="L315" i="6"/>
  <c r="M315" i="6"/>
  <c r="D316" i="6"/>
  <c r="E316" i="6"/>
  <c r="F316" i="6"/>
  <c r="G316" i="6"/>
  <c r="H316" i="6"/>
  <c r="I316" i="6"/>
  <c r="J316" i="6"/>
  <c r="K316" i="6"/>
  <c r="L316" i="6"/>
  <c r="M316" i="6"/>
  <c r="D317" i="6"/>
  <c r="E317" i="6"/>
  <c r="F317" i="6"/>
  <c r="G317" i="6"/>
  <c r="H317" i="6"/>
  <c r="I317" i="6"/>
  <c r="J317" i="6"/>
  <c r="K317" i="6"/>
  <c r="L317" i="6"/>
  <c r="M317" i="6"/>
  <c r="D318" i="6"/>
  <c r="E318" i="6"/>
  <c r="F318" i="6"/>
  <c r="G318" i="6"/>
  <c r="H318" i="6"/>
  <c r="I318" i="6"/>
  <c r="J318" i="6"/>
  <c r="K318" i="6"/>
  <c r="L318" i="6"/>
  <c r="M318" i="6"/>
  <c r="D319" i="6"/>
  <c r="E319" i="6"/>
  <c r="F319" i="6"/>
  <c r="G319" i="6"/>
  <c r="H319" i="6"/>
  <c r="I319" i="6"/>
  <c r="J319" i="6"/>
  <c r="K319" i="6"/>
  <c r="L319" i="6"/>
  <c r="M319" i="6"/>
  <c r="D320" i="6"/>
  <c r="E320" i="6"/>
  <c r="F320" i="6"/>
  <c r="G320" i="6"/>
  <c r="H320" i="6"/>
  <c r="I320" i="6"/>
  <c r="J320" i="6"/>
  <c r="K320" i="6"/>
  <c r="L320" i="6"/>
  <c r="M320" i="6"/>
  <c r="D321" i="6"/>
  <c r="E321" i="6"/>
  <c r="F321" i="6"/>
  <c r="G321" i="6"/>
  <c r="H321" i="6"/>
  <c r="I321" i="6"/>
  <c r="J321" i="6"/>
  <c r="K321" i="6"/>
  <c r="L321" i="6"/>
  <c r="M321" i="6"/>
  <c r="D322" i="6"/>
  <c r="E322" i="6"/>
  <c r="F322" i="6"/>
  <c r="G322" i="6"/>
  <c r="H322" i="6"/>
  <c r="I322" i="6"/>
  <c r="J322" i="6"/>
  <c r="K322" i="6"/>
  <c r="L322" i="6"/>
  <c r="M322" i="6"/>
  <c r="D323" i="6"/>
  <c r="E323" i="6"/>
  <c r="F323" i="6"/>
  <c r="G323" i="6"/>
  <c r="H323" i="6"/>
  <c r="I323" i="6"/>
  <c r="J323" i="6"/>
  <c r="K323" i="6"/>
  <c r="L323" i="6"/>
  <c r="M323" i="6"/>
  <c r="D324" i="6"/>
  <c r="E324" i="6"/>
  <c r="F324" i="6"/>
  <c r="G324" i="6"/>
  <c r="H324" i="6"/>
  <c r="I324" i="6"/>
  <c r="J324" i="6"/>
  <c r="K324" i="6"/>
  <c r="L324" i="6"/>
  <c r="M324" i="6"/>
  <c r="D325" i="6"/>
  <c r="E325" i="6"/>
  <c r="F325" i="6"/>
  <c r="G325" i="6"/>
  <c r="H325" i="6"/>
  <c r="I325" i="6"/>
  <c r="J325" i="6"/>
  <c r="K325" i="6"/>
  <c r="L325" i="6"/>
  <c r="M325" i="6"/>
  <c r="D326" i="6"/>
  <c r="E326" i="6"/>
  <c r="F326" i="6"/>
  <c r="G326" i="6"/>
  <c r="H326" i="6"/>
  <c r="I326" i="6"/>
  <c r="J326" i="6"/>
  <c r="K326" i="6"/>
  <c r="L326" i="6"/>
  <c r="M326" i="6"/>
  <c r="D327" i="6"/>
  <c r="E327" i="6"/>
  <c r="F327" i="6"/>
  <c r="G327" i="6"/>
  <c r="H327" i="6"/>
  <c r="I327" i="6"/>
  <c r="J327" i="6"/>
  <c r="K327" i="6"/>
  <c r="L327" i="6"/>
  <c r="M327" i="6"/>
  <c r="D328" i="6"/>
  <c r="E328" i="6"/>
  <c r="F328" i="6"/>
  <c r="G328" i="6"/>
  <c r="H328" i="6"/>
  <c r="I328" i="6"/>
  <c r="J328" i="6"/>
  <c r="K328" i="6"/>
  <c r="L328" i="6"/>
  <c r="M328" i="6"/>
  <c r="D329" i="6"/>
  <c r="E329" i="6"/>
  <c r="F329" i="6"/>
  <c r="G329" i="6"/>
  <c r="H329" i="6"/>
  <c r="I329" i="6"/>
  <c r="J329" i="6"/>
  <c r="K329" i="6"/>
  <c r="L329" i="6"/>
  <c r="M329" i="6"/>
  <c r="D330" i="6"/>
  <c r="E330" i="6"/>
  <c r="F330" i="6"/>
  <c r="G330" i="6"/>
  <c r="H330" i="6"/>
  <c r="I330" i="6"/>
  <c r="J330" i="6"/>
  <c r="K330" i="6"/>
  <c r="L330" i="6"/>
  <c r="M330" i="6"/>
  <c r="D331" i="6"/>
  <c r="E331" i="6"/>
  <c r="F331" i="6"/>
  <c r="G331" i="6"/>
  <c r="H331" i="6"/>
  <c r="I331" i="6"/>
  <c r="J331" i="6"/>
  <c r="K331" i="6"/>
  <c r="L331" i="6"/>
  <c r="M331" i="6"/>
  <c r="D332" i="6"/>
  <c r="E332" i="6"/>
  <c r="F332" i="6"/>
  <c r="G332" i="6"/>
  <c r="H332" i="6"/>
  <c r="I332" i="6"/>
  <c r="J332" i="6"/>
  <c r="K332" i="6"/>
  <c r="L332" i="6"/>
  <c r="M332" i="6"/>
  <c r="D333" i="6"/>
  <c r="E333" i="6"/>
  <c r="F333" i="6"/>
  <c r="G333" i="6"/>
  <c r="H333" i="6"/>
  <c r="I333" i="6"/>
  <c r="J333" i="6"/>
  <c r="K333" i="6"/>
  <c r="L333" i="6"/>
  <c r="M333" i="6"/>
  <c r="D334" i="6"/>
  <c r="E334" i="6"/>
  <c r="F334" i="6"/>
  <c r="G334" i="6"/>
  <c r="H334" i="6"/>
  <c r="I334" i="6"/>
  <c r="J334" i="6"/>
  <c r="K334" i="6"/>
  <c r="L334" i="6"/>
  <c r="M334" i="6"/>
  <c r="D335" i="6"/>
  <c r="E335" i="6"/>
  <c r="F335" i="6"/>
  <c r="G335" i="6"/>
  <c r="H335" i="6"/>
  <c r="I335" i="6"/>
  <c r="J335" i="6"/>
  <c r="K335" i="6"/>
  <c r="L335" i="6"/>
  <c r="M335" i="6"/>
  <c r="D336" i="6"/>
  <c r="E336" i="6"/>
  <c r="F336" i="6"/>
  <c r="G336" i="6"/>
  <c r="H336" i="6"/>
  <c r="I336" i="6"/>
  <c r="J336" i="6"/>
  <c r="K336" i="6"/>
  <c r="L336" i="6"/>
  <c r="M336" i="6"/>
  <c r="D337" i="6"/>
  <c r="E337" i="6"/>
  <c r="F337" i="6"/>
  <c r="G337" i="6"/>
  <c r="H337" i="6"/>
  <c r="I337" i="6"/>
  <c r="J337" i="6"/>
  <c r="K337" i="6"/>
  <c r="L337" i="6"/>
  <c r="M337" i="6"/>
  <c r="D338" i="6"/>
  <c r="E338" i="6"/>
  <c r="F338" i="6"/>
  <c r="G338" i="6"/>
  <c r="H338" i="6"/>
  <c r="I338" i="6"/>
  <c r="J338" i="6"/>
  <c r="K338" i="6"/>
  <c r="L338" i="6"/>
  <c r="M338" i="6"/>
  <c r="D339" i="6"/>
  <c r="E339" i="6"/>
  <c r="F339" i="6"/>
  <c r="G339" i="6"/>
  <c r="H339" i="6"/>
  <c r="I339" i="6"/>
  <c r="J339" i="6"/>
  <c r="K339" i="6"/>
  <c r="L339" i="6"/>
  <c r="M339" i="6"/>
  <c r="D340" i="6"/>
  <c r="E340" i="6"/>
  <c r="F340" i="6"/>
  <c r="G340" i="6"/>
  <c r="H340" i="6"/>
  <c r="I340" i="6"/>
  <c r="J340" i="6"/>
  <c r="K340" i="6"/>
  <c r="L340" i="6"/>
  <c r="M340" i="6"/>
  <c r="D341" i="6"/>
  <c r="E341" i="6"/>
  <c r="F341" i="6"/>
  <c r="G341" i="6"/>
  <c r="H341" i="6"/>
  <c r="I341" i="6"/>
  <c r="J341" i="6"/>
  <c r="K341" i="6"/>
  <c r="L341" i="6"/>
  <c r="M341" i="6"/>
  <c r="D342" i="6"/>
  <c r="E342" i="6"/>
  <c r="F342" i="6"/>
  <c r="G342" i="6"/>
  <c r="H342" i="6"/>
  <c r="I342" i="6"/>
  <c r="J342" i="6"/>
  <c r="K342" i="6"/>
  <c r="L342" i="6"/>
  <c r="M342" i="6"/>
  <c r="D343" i="6"/>
  <c r="E343" i="6"/>
  <c r="F343" i="6"/>
  <c r="G343" i="6"/>
  <c r="H343" i="6"/>
  <c r="I343" i="6"/>
  <c r="J343" i="6"/>
  <c r="K343" i="6"/>
  <c r="L343" i="6"/>
  <c r="M343" i="6"/>
  <c r="D344" i="6"/>
  <c r="E344" i="6"/>
  <c r="F344" i="6"/>
  <c r="G344" i="6"/>
  <c r="H344" i="6"/>
  <c r="I344" i="6"/>
  <c r="J344" i="6"/>
  <c r="K344" i="6"/>
  <c r="L344" i="6"/>
  <c r="M344" i="6"/>
  <c r="D345" i="6"/>
  <c r="E345" i="6"/>
  <c r="F345" i="6"/>
  <c r="G345" i="6"/>
  <c r="H345" i="6"/>
  <c r="I345" i="6"/>
  <c r="J345" i="6"/>
  <c r="K345" i="6"/>
  <c r="L345" i="6"/>
  <c r="M345" i="6"/>
  <c r="D346" i="6"/>
  <c r="E346" i="6"/>
  <c r="F346" i="6"/>
  <c r="G346" i="6"/>
  <c r="H346" i="6"/>
  <c r="I346" i="6"/>
  <c r="J346" i="6"/>
  <c r="K346" i="6"/>
  <c r="L346" i="6"/>
  <c r="M346" i="6"/>
  <c r="D347" i="6"/>
  <c r="E347" i="6"/>
  <c r="F347" i="6"/>
  <c r="G347" i="6"/>
  <c r="H347" i="6"/>
  <c r="I347" i="6"/>
  <c r="J347" i="6"/>
  <c r="K347" i="6"/>
  <c r="L347" i="6"/>
  <c r="M347" i="6"/>
  <c r="D348" i="6"/>
  <c r="E348" i="6"/>
  <c r="F348" i="6"/>
  <c r="G348" i="6"/>
  <c r="H348" i="6"/>
  <c r="I348" i="6"/>
  <c r="J348" i="6"/>
  <c r="K348" i="6"/>
  <c r="L348" i="6"/>
  <c r="M348" i="6"/>
  <c r="D349" i="6"/>
  <c r="E349" i="6"/>
  <c r="F349" i="6"/>
  <c r="G349" i="6"/>
  <c r="H349" i="6"/>
  <c r="I349" i="6"/>
  <c r="J349" i="6"/>
  <c r="K349" i="6"/>
  <c r="L349" i="6"/>
  <c r="M349" i="6"/>
  <c r="D350" i="6"/>
  <c r="E350" i="6"/>
  <c r="F350" i="6"/>
  <c r="G350" i="6"/>
  <c r="H350" i="6"/>
  <c r="I350" i="6"/>
  <c r="J350" i="6"/>
  <c r="K350" i="6"/>
  <c r="L350" i="6"/>
  <c r="M350" i="6"/>
  <c r="D351" i="6"/>
  <c r="E351" i="6"/>
  <c r="F351" i="6"/>
  <c r="G351" i="6"/>
  <c r="H351" i="6"/>
  <c r="I351" i="6"/>
  <c r="J351" i="6"/>
  <c r="K351" i="6"/>
  <c r="L351" i="6"/>
  <c r="M351" i="6"/>
  <c r="D352" i="6"/>
  <c r="E352" i="6"/>
  <c r="F352" i="6"/>
  <c r="G352" i="6"/>
  <c r="H352" i="6"/>
  <c r="I352" i="6"/>
  <c r="J352" i="6"/>
  <c r="K352" i="6"/>
  <c r="L352" i="6"/>
  <c r="M352" i="6"/>
  <c r="D353" i="6"/>
  <c r="E353" i="6"/>
  <c r="F353" i="6"/>
  <c r="G353" i="6"/>
  <c r="H353" i="6"/>
  <c r="I353" i="6"/>
  <c r="J353" i="6"/>
  <c r="K353" i="6"/>
  <c r="L353" i="6"/>
  <c r="M353" i="6"/>
  <c r="D354" i="6"/>
  <c r="E354" i="6"/>
  <c r="F354" i="6"/>
  <c r="G354" i="6"/>
  <c r="H354" i="6"/>
  <c r="I354" i="6"/>
  <c r="J354" i="6"/>
  <c r="K354" i="6"/>
  <c r="L354" i="6"/>
  <c r="M354" i="6"/>
  <c r="D355" i="6"/>
  <c r="E355" i="6"/>
  <c r="F355" i="6"/>
  <c r="G355" i="6"/>
  <c r="H355" i="6"/>
  <c r="I355" i="6"/>
  <c r="J355" i="6"/>
  <c r="K355" i="6"/>
  <c r="L355" i="6"/>
  <c r="M355" i="6"/>
  <c r="D356" i="6"/>
  <c r="E356" i="6"/>
  <c r="F356" i="6"/>
  <c r="G356" i="6"/>
  <c r="H356" i="6"/>
  <c r="I356" i="6"/>
  <c r="J356" i="6"/>
  <c r="K356" i="6"/>
  <c r="L356" i="6"/>
  <c r="M356" i="6"/>
  <c r="D357" i="6"/>
  <c r="E357" i="6"/>
  <c r="F357" i="6"/>
  <c r="G357" i="6"/>
  <c r="H357" i="6"/>
  <c r="I357" i="6"/>
  <c r="J357" i="6"/>
  <c r="K357" i="6"/>
  <c r="L357" i="6"/>
  <c r="M357" i="6"/>
  <c r="D358" i="6"/>
  <c r="E358" i="6"/>
  <c r="F358" i="6"/>
  <c r="G358" i="6"/>
  <c r="H358" i="6"/>
  <c r="I358" i="6"/>
  <c r="J358" i="6"/>
  <c r="K358" i="6"/>
  <c r="L358" i="6"/>
  <c r="M358" i="6"/>
  <c r="D359" i="6"/>
  <c r="E359" i="6"/>
  <c r="F359" i="6"/>
  <c r="G359" i="6"/>
  <c r="H359" i="6"/>
  <c r="I359" i="6"/>
  <c r="J359" i="6"/>
  <c r="K359" i="6"/>
  <c r="L359" i="6"/>
  <c r="M359" i="6"/>
  <c r="D360" i="6"/>
  <c r="E360" i="6"/>
  <c r="F360" i="6"/>
  <c r="G360" i="6"/>
  <c r="H360" i="6"/>
  <c r="I360" i="6"/>
  <c r="J360" i="6"/>
  <c r="K360" i="6"/>
  <c r="L360" i="6"/>
  <c r="M360" i="6"/>
  <c r="D361" i="6"/>
  <c r="E361" i="6"/>
  <c r="F361" i="6"/>
  <c r="G361" i="6"/>
  <c r="H361" i="6"/>
  <c r="I361" i="6"/>
  <c r="J361" i="6"/>
  <c r="K361" i="6"/>
  <c r="L361" i="6"/>
  <c r="M361" i="6"/>
  <c r="D362" i="6"/>
  <c r="E362" i="6"/>
  <c r="F362" i="6"/>
  <c r="G362" i="6"/>
  <c r="H362" i="6"/>
  <c r="I362" i="6"/>
  <c r="J362" i="6"/>
  <c r="K362" i="6"/>
  <c r="L362" i="6"/>
  <c r="M362" i="6"/>
  <c r="D363" i="6"/>
  <c r="E363" i="6"/>
  <c r="F363" i="6"/>
  <c r="G363" i="6"/>
  <c r="H363" i="6"/>
  <c r="I363" i="6"/>
  <c r="J363" i="6"/>
  <c r="K363" i="6"/>
  <c r="L363" i="6"/>
  <c r="M363" i="6"/>
  <c r="D364" i="6"/>
  <c r="E364" i="6"/>
  <c r="F364" i="6"/>
  <c r="G364" i="6"/>
  <c r="H364" i="6"/>
  <c r="I364" i="6"/>
  <c r="J364" i="6"/>
  <c r="K364" i="6"/>
  <c r="L364" i="6"/>
  <c r="M364" i="6"/>
  <c r="D365" i="6"/>
  <c r="E365" i="6"/>
  <c r="F365" i="6"/>
  <c r="G365" i="6"/>
  <c r="H365" i="6"/>
  <c r="I365" i="6"/>
  <c r="J365" i="6"/>
  <c r="K365" i="6"/>
  <c r="L365" i="6"/>
  <c r="M365" i="6"/>
  <c r="D366" i="6"/>
  <c r="E366" i="6"/>
  <c r="F366" i="6"/>
  <c r="G366" i="6"/>
  <c r="H366" i="6"/>
  <c r="I366" i="6"/>
  <c r="J366" i="6"/>
  <c r="K366" i="6"/>
  <c r="L366" i="6"/>
  <c r="M366" i="6"/>
  <c r="D367" i="6"/>
  <c r="E367" i="6"/>
  <c r="F367" i="6"/>
  <c r="G367" i="6"/>
  <c r="H367" i="6"/>
  <c r="I367" i="6"/>
  <c r="J367" i="6"/>
  <c r="K367" i="6"/>
  <c r="L367" i="6"/>
  <c r="M367" i="6"/>
  <c r="D368" i="6"/>
  <c r="E368" i="6"/>
  <c r="F368" i="6"/>
  <c r="G368" i="6"/>
  <c r="H368" i="6"/>
  <c r="I368" i="6"/>
  <c r="J368" i="6"/>
  <c r="K368" i="6"/>
  <c r="L368" i="6"/>
  <c r="M368" i="6"/>
  <c r="D369" i="6"/>
  <c r="E369" i="6"/>
  <c r="F369" i="6"/>
  <c r="G369" i="6"/>
  <c r="H369" i="6"/>
  <c r="I369" i="6"/>
  <c r="J369" i="6"/>
  <c r="K369" i="6"/>
  <c r="L369" i="6"/>
  <c r="M369" i="6"/>
  <c r="D370" i="6"/>
  <c r="E370" i="6"/>
  <c r="F370" i="6"/>
  <c r="G370" i="6"/>
  <c r="H370" i="6"/>
  <c r="I370" i="6"/>
  <c r="J370" i="6"/>
  <c r="K370" i="6"/>
  <c r="L370" i="6"/>
  <c r="M370" i="6"/>
  <c r="D371" i="6"/>
  <c r="E371" i="6"/>
  <c r="F371" i="6"/>
  <c r="G371" i="6"/>
  <c r="H371" i="6"/>
  <c r="I371" i="6"/>
  <c r="J371" i="6"/>
  <c r="K371" i="6"/>
  <c r="L371" i="6"/>
  <c r="M371" i="6"/>
  <c r="D372" i="6"/>
  <c r="E372" i="6"/>
  <c r="F372" i="6"/>
  <c r="G372" i="6"/>
  <c r="H372" i="6"/>
  <c r="I372" i="6"/>
  <c r="J372" i="6"/>
  <c r="K372" i="6"/>
  <c r="L372" i="6"/>
  <c r="M372" i="6"/>
  <c r="D373" i="6"/>
  <c r="E373" i="6"/>
  <c r="F373" i="6"/>
  <c r="G373" i="6"/>
  <c r="H373" i="6"/>
  <c r="I373" i="6"/>
  <c r="J373" i="6"/>
  <c r="K373" i="6"/>
  <c r="L373" i="6"/>
  <c r="M373" i="6"/>
  <c r="D374" i="6"/>
  <c r="E374" i="6"/>
  <c r="F374" i="6"/>
  <c r="G374" i="6"/>
  <c r="H374" i="6"/>
  <c r="I374" i="6"/>
  <c r="J374" i="6"/>
  <c r="K374" i="6"/>
  <c r="L374" i="6"/>
  <c r="M374" i="6"/>
  <c r="D375" i="6"/>
  <c r="E375" i="6"/>
  <c r="F375" i="6"/>
  <c r="G375" i="6"/>
  <c r="H375" i="6"/>
  <c r="I375" i="6"/>
  <c r="J375" i="6"/>
  <c r="K375" i="6"/>
  <c r="L375" i="6"/>
  <c r="M375" i="6"/>
  <c r="D376" i="6"/>
  <c r="E376" i="6"/>
  <c r="F376" i="6"/>
  <c r="G376" i="6"/>
  <c r="H376" i="6"/>
  <c r="I376" i="6"/>
  <c r="J376" i="6"/>
  <c r="K376" i="6"/>
  <c r="L376" i="6"/>
  <c r="M376" i="6"/>
  <c r="D377" i="6"/>
  <c r="E377" i="6"/>
  <c r="F377" i="6"/>
  <c r="G377" i="6"/>
  <c r="H377" i="6"/>
  <c r="I377" i="6"/>
  <c r="J377" i="6"/>
  <c r="K377" i="6"/>
  <c r="L377" i="6"/>
  <c r="M377" i="6"/>
  <c r="D378" i="6"/>
  <c r="E378" i="6"/>
  <c r="F378" i="6"/>
  <c r="G378" i="6"/>
  <c r="H378" i="6"/>
  <c r="I378" i="6"/>
  <c r="J378" i="6"/>
  <c r="K378" i="6"/>
  <c r="L378" i="6"/>
  <c r="M378" i="6"/>
  <c r="D379" i="6"/>
  <c r="E379" i="6"/>
  <c r="F379" i="6"/>
  <c r="G379" i="6"/>
  <c r="H379" i="6"/>
  <c r="I379" i="6"/>
  <c r="J379" i="6"/>
  <c r="K379" i="6"/>
  <c r="L379" i="6"/>
  <c r="M379" i="6"/>
  <c r="D380" i="6"/>
  <c r="E380" i="6"/>
  <c r="F380" i="6"/>
  <c r="G380" i="6"/>
  <c r="H380" i="6"/>
  <c r="I380" i="6"/>
  <c r="J380" i="6"/>
  <c r="K380" i="6"/>
  <c r="L380" i="6"/>
  <c r="M380" i="6"/>
  <c r="D381" i="6"/>
  <c r="E381" i="6"/>
  <c r="F381" i="6"/>
  <c r="G381" i="6"/>
  <c r="H381" i="6"/>
  <c r="I381" i="6"/>
  <c r="J381" i="6"/>
  <c r="K381" i="6"/>
  <c r="L381" i="6"/>
  <c r="M381" i="6"/>
  <c r="D382" i="6"/>
  <c r="E382" i="6"/>
  <c r="F382" i="6"/>
  <c r="G382" i="6"/>
  <c r="H382" i="6"/>
  <c r="I382" i="6"/>
  <c r="J382" i="6"/>
  <c r="K382" i="6"/>
  <c r="L382" i="6"/>
  <c r="M382" i="6"/>
  <c r="D383" i="6"/>
  <c r="E383" i="6"/>
  <c r="F383" i="6"/>
  <c r="G383" i="6"/>
  <c r="H383" i="6"/>
  <c r="I383" i="6"/>
  <c r="J383" i="6"/>
  <c r="K383" i="6"/>
  <c r="L383" i="6"/>
  <c r="M383" i="6"/>
  <c r="D384" i="6"/>
  <c r="E384" i="6"/>
  <c r="F384" i="6"/>
  <c r="G384" i="6"/>
  <c r="H384" i="6"/>
  <c r="I384" i="6"/>
  <c r="J384" i="6"/>
  <c r="K384" i="6"/>
  <c r="L384" i="6"/>
  <c r="M384" i="6"/>
  <c r="D385" i="6"/>
  <c r="E385" i="6"/>
  <c r="F385" i="6"/>
  <c r="G385" i="6"/>
  <c r="H385" i="6"/>
  <c r="I385" i="6"/>
  <c r="J385" i="6"/>
  <c r="K385" i="6"/>
  <c r="L385" i="6"/>
  <c r="M385" i="6"/>
  <c r="D386" i="6"/>
  <c r="E386" i="6"/>
  <c r="F386" i="6"/>
  <c r="G386" i="6"/>
  <c r="H386" i="6"/>
  <c r="I386" i="6"/>
  <c r="J386" i="6"/>
  <c r="K386" i="6"/>
  <c r="L386" i="6"/>
  <c r="M386" i="6"/>
  <c r="D387" i="6"/>
  <c r="E387" i="6"/>
  <c r="F387" i="6"/>
  <c r="G387" i="6"/>
  <c r="H387" i="6"/>
  <c r="I387" i="6"/>
  <c r="J387" i="6"/>
  <c r="K387" i="6"/>
  <c r="L387" i="6"/>
  <c r="M387" i="6"/>
  <c r="D388" i="6"/>
  <c r="E388" i="6"/>
  <c r="F388" i="6"/>
  <c r="G388" i="6"/>
  <c r="H388" i="6"/>
  <c r="I388" i="6"/>
  <c r="J388" i="6"/>
  <c r="K388" i="6"/>
  <c r="L388" i="6"/>
  <c r="M388" i="6"/>
  <c r="D389" i="6"/>
  <c r="E389" i="6"/>
  <c r="F389" i="6"/>
  <c r="G389" i="6"/>
  <c r="H389" i="6"/>
  <c r="I389" i="6"/>
  <c r="J389" i="6"/>
  <c r="K389" i="6"/>
  <c r="L389" i="6"/>
  <c r="M389" i="6"/>
  <c r="D390" i="6"/>
  <c r="E390" i="6"/>
  <c r="F390" i="6"/>
  <c r="G390" i="6"/>
  <c r="H390" i="6"/>
  <c r="I390" i="6"/>
  <c r="J390" i="6"/>
  <c r="K390" i="6"/>
  <c r="L390" i="6"/>
  <c r="M390" i="6"/>
  <c r="D391" i="6"/>
  <c r="E391" i="6"/>
  <c r="F391" i="6"/>
  <c r="G391" i="6"/>
  <c r="H391" i="6"/>
  <c r="I391" i="6"/>
  <c r="J391" i="6"/>
  <c r="K391" i="6"/>
  <c r="L391" i="6"/>
  <c r="M391" i="6"/>
  <c r="D392" i="6"/>
  <c r="E392" i="6"/>
  <c r="F392" i="6"/>
  <c r="G392" i="6"/>
  <c r="H392" i="6"/>
  <c r="I392" i="6"/>
  <c r="J392" i="6"/>
  <c r="K392" i="6"/>
  <c r="L392" i="6"/>
  <c r="M392" i="6"/>
  <c r="D393" i="6"/>
  <c r="E393" i="6"/>
  <c r="F393" i="6"/>
  <c r="G393" i="6"/>
  <c r="H393" i="6"/>
  <c r="I393" i="6"/>
  <c r="J393" i="6"/>
  <c r="K393" i="6"/>
  <c r="L393" i="6"/>
  <c r="M393" i="6"/>
  <c r="D394" i="6"/>
  <c r="E394" i="6"/>
  <c r="F394" i="6"/>
  <c r="G394" i="6"/>
  <c r="H394" i="6"/>
  <c r="I394" i="6"/>
  <c r="J394" i="6"/>
  <c r="K394" i="6"/>
  <c r="L394" i="6"/>
  <c r="M394" i="6"/>
  <c r="D395" i="6"/>
  <c r="E395" i="6"/>
  <c r="F395" i="6"/>
  <c r="G395" i="6"/>
  <c r="H395" i="6"/>
  <c r="I395" i="6"/>
  <c r="J395" i="6"/>
  <c r="K395" i="6"/>
  <c r="L395" i="6"/>
  <c r="M395" i="6"/>
  <c r="D396" i="6"/>
  <c r="E396" i="6"/>
  <c r="F396" i="6"/>
  <c r="G396" i="6"/>
  <c r="H396" i="6"/>
  <c r="I396" i="6"/>
  <c r="J396" i="6"/>
  <c r="K396" i="6"/>
  <c r="L396" i="6"/>
  <c r="M396" i="6"/>
  <c r="D397" i="6"/>
  <c r="E397" i="6"/>
  <c r="F397" i="6"/>
  <c r="G397" i="6"/>
  <c r="H397" i="6"/>
  <c r="I397" i="6"/>
  <c r="J397" i="6"/>
  <c r="K397" i="6"/>
  <c r="L397" i="6"/>
  <c r="M397" i="6"/>
  <c r="D398" i="6"/>
  <c r="E398" i="6"/>
  <c r="F398" i="6"/>
  <c r="G398" i="6"/>
  <c r="H398" i="6"/>
  <c r="I398" i="6"/>
  <c r="J398" i="6"/>
  <c r="K398" i="6"/>
  <c r="L398" i="6"/>
  <c r="M398" i="6"/>
  <c r="D399" i="6"/>
  <c r="E399" i="6"/>
  <c r="F399" i="6"/>
  <c r="G399" i="6"/>
  <c r="H399" i="6"/>
  <c r="I399" i="6"/>
  <c r="J399" i="6"/>
  <c r="K399" i="6"/>
  <c r="L399" i="6"/>
  <c r="M399" i="6"/>
  <c r="D400" i="6"/>
  <c r="E400" i="6"/>
  <c r="F400" i="6"/>
  <c r="G400" i="6"/>
  <c r="H400" i="6"/>
  <c r="I400" i="6"/>
  <c r="J400" i="6"/>
  <c r="K400" i="6"/>
  <c r="L400" i="6"/>
  <c r="M400" i="6"/>
  <c r="D401" i="6"/>
  <c r="E401" i="6"/>
  <c r="F401" i="6"/>
  <c r="G401" i="6"/>
  <c r="H401" i="6"/>
  <c r="I401" i="6"/>
  <c r="J401" i="6"/>
  <c r="K401" i="6"/>
  <c r="L401" i="6"/>
  <c r="M401" i="6"/>
  <c r="D402" i="6"/>
  <c r="E402" i="6"/>
  <c r="F402" i="6"/>
  <c r="G402" i="6"/>
  <c r="H402" i="6"/>
  <c r="I402" i="6"/>
  <c r="J402" i="6"/>
  <c r="K402" i="6"/>
  <c r="L402" i="6"/>
  <c r="M402" i="6"/>
  <c r="D403" i="6"/>
  <c r="E403" i="6"/>
  <c r="F403" i="6"/>
  <c r="G403" i="6"/>
  <c r="H403" i="6"/>
  <c r="I403" i="6"/>
  <c r="J403" i="6"/>
  <c r="K403" i="6"/>
  <c r="L403" i="6"/>
  <c r="M403" i="6"/>
  <c r="D404" i="6"/>
  <c r="E404" i="6"/>
  <c r="F404" i="6"/>
  <c r="G404" i="6"/>
  <c r="H404" i="6"/>
  <c r="I404" i="6"/>
  <c r="J404" i="6"/>
  <c r="K404" i="6"/>
  <c r="L404" i="6"/>
  <c r="M404" i="6"/>
  <c r="D405" i="6"/>
  <c r="E405" i="6"/>
  <c r="F405" i="6"/>
  <c r="G405" i="6"/>
  <c r="H405" i="6"/>
  <c r="I405" i="6"/>
  <c r="J405" i="6"/>
  <c r="K405" i="6"/>
  <c r="L405" i="6"/>
  <c r="M405" i="6"/>
  <c r="D406" i="6"/>
  <c r="E406" i="6"/>
  <c r="F406" i="6"/>
  <c r="G406" i="6"/>
  <c r="H406" i="6"/>
  <c r="I406" i="6"/>
  <c r="J406" i="6"/>
  <c r="K406" i="6"/>
  <c r="L406" i="6"/>
  <c r="M406" i="6"/>
  <c r="D407" i="6"/>
  <c r="E407" i="6"/>
  <c r="F407" i="6"/>
  <c r="G407" i="6"/>
  <c r="H407" i="6"/>
  <c r="I407" i="6"/>
  <c r="J407" i="6"/>
  <c r="K407" i="6"/>
  <c r="L407" i="6"/>
  <c r="M407" i="6"/>
  <c r="D408" i="6"/>
  <c r="E408" i="6"/>
  <c r="F408" i="6"/>
  <c r="G408" i="6"/>
  <c r="H408" i="6"/>
  <c r="I408" i="6"/>
  <c r="J408" i="6"/>
  <c r="K408" i="6"/>
  <c r="L408" i="6"/>
  <c r="M408" i="6"/>
  <c r="D409" i="6"/>
  <c r="E409" i="6"/>
  <c r="F409" i="6"/>
  <c r="G409" i="6"/>
  <c r="H409" i="6"/>
  <c r="I409" i="6"/>
  <c r="J409" i="6"/>
  <c r="K409" i="6"/>
  <c r="L409" i="6"/>
  <c r="M409" i="6"/>
  <c r="D410" i="6"/>
  <c r="E410" i="6"/>
  <c r="F410" i="6"/>
  <c r="G410" i="6"/>
  <c r="H410" i="6"/>
  <c r="I410" i="6"/>
  <c r="J410" i="6"/>
  <c r="K410" i="6"/>
  <c r="L410" i="6"/>
  <c r="M410" i="6"/>
  <c r="D411" i="6"/>
  <c r="E411" i="6"/>
  <c r="F411" i="6"/>
  <c r="G411" i="6"/>
  <c r="H411" i="6"/>
  <c r="I411" i="6"/>
  <c r="J411" i="6"/>
  <c r="K411" i="6"/>
  <c r="L411" i="6"/>
  <c r="M411" i="6"/>
  <c r="D412" i="6"/>
  <c r="E412" i="6"/>
  <c r="F412" i="6"/>
  <c r="G412" i="6"/>
  <c r="H412" i="6"/>
  <c r="I412" i="6"/>
  <c r="J412" i="6"/>
  <c r="K412" i="6"/>
  <c r="L412" i="6"/>
  <c r="M412" i="6"/>
  <c r="D413" i="6"/>
  <c r="E413" i="6"/>
  <c r="F413" i="6"/>
  <c r="G413" i="6"/>
  <c r="H413" i="6"/>
  <c r="I413" i="6"/>
  <c r="J413" i="6"/>
  <c r="K413" i="6"/>
  <c r="L413" i="6"/>
  <c r="M413" i="6"/>
  <c r="D414" i="6"/>
  <c r="E414" i="6"/>
  <c r="F414" i="6"/>
  <c r="G414" i="6"/>
  <c r="H414" i="6"/>
  <c r="I414" i="6"/>
  <c r="J414" i="6"/>
  <c r="K414" i="6"/>
  <c r="L414" i="6"/>
  <c r="M414" i="6"/>
  <c r="D415" i="6"/>
  <c r="E415" i="6"/>
  <c r="F415" i="6"/>
  <c r="G415" i="6"/>
  <c r="H415" i="6"/>
  <c r="I415" i="6"/>
  <c r="J415" i="6"/>
  <c r="K415" i="6"/>
  <c r="L415" i="6"/>
  <c r="M415" i="6"/>
  <c r="D416" i="6"/>
  <c r="E416" i="6"/>
  <c r="F416" i="6"/>
  <c r="G416" i="6"/>
  <c r="H416" i="6"/>
  <c r="I416" i="6"/>
  <c r="J416" i="6"/>
  <c r="K416" i="6"/>
  <c r="L416" i="6"/>
  <c r="M416" i="6"/>
  <c r="D417" i="6"/>
  <c r="E417" i="6"/>
  <c r="F417" i="6"/>
  <c r="G417" i="6"/>
  <c r="H417" i="6"/>
  <c r="I417" i="6"/>
  <c r="J417" i="6"/>
  <c r="K417" i="6"/>
  <c r="L417" i="6"/>
  <c r="M417" i="6"/>
  <c r="D418" i="6"/>
  <c r="E418" i="6"/>
  <c r="F418" i="6"/>
  <c r="G418" i="6"/>
  <c r="H418" i="6"/>
  <c r="I418" i="6"/>
  <c r="J418" i="6"/>
  <c r="K418" i="6"/>
  <c r="L418" i="6"/>
  <c r="M418" i="6"/>
  <c r="D419" i="6"/>
  <c r="E419" i="6"/>
  <c r="F419" i="6"/>
  <c r="G419" i="6"/>
  <c r="H419" i="6"/>
  <c r="I419" i="6"/>
  <c r="J419" i="6"/>
  <c r="K419" i="6"/>
  <c r="L419" i="6"/>
  <c r="M419" i="6"/>
  <c r="D420" i="6"/>
  <c r="E420" i="6"/>
  <c r="F420" i="6"/>
  <c r="G420" i="6"/>
  <c r="H420" i="6"/>
  <c r="I420" i="6"/>
  <c r="J420" i="6"/>
  <c r="K420" i="6"/>
  <c r="L420" i="6"/>
  <c r="M420" i="6"/>
  <c r="D421" i="6"/>
  <c r="E421" i="6"/>
  <c r="F421" i="6"/>
  <c r="G421" i="6"/>
  <c r="H421" i="6"/>
  <c r="I421" i="6"/>
  <c r="J421" i="6"/>
  <c r="K421" i="6"/>
  <c r="L421" i="6"/>
  <c r="M421" i="6"/>
  <c r="D422" i="6"/>
  <c r="E422" i="6"/>
  <c r="F422" i="6"/>
  <c r="G422" i="6"/>
  <c r="H422" i="6"/>
  <c r="I422" i="6"/>
  <c r="J422" i="6"/>
  <c r="K422" i="6"/>
  <c r="L422" i="6"/>
  <c r="M422" i="6"/>
  <c r="D423" i="6"/>
  <c r="E423" i="6"/>
  <c r="F423" i="6"/>
  <c r="G423" i="6"/>
  <c r="H423" i="6"/>
  <c r="I423" i="6"/>
  <c r="J423" i="6"/>
  <c r="K423" i="6"/>
  <c r="L423" i="6"/>
  <c r="M423" i="6"/>
  <c r="D424" i="6"/>
  <c r="E424" i="6"/>
  <c r="F424" i="6"/>
  <c r="G424" i="6"/>
  <c r="H424" i="6"/>
  <c r="I424" i="6"/>
  <c r="J424" i="6"/>
  <c r="K424" i="6"/>
  <c r="L424" i="6"/>
  <c r="M424" i="6"/>
  <c r="D425" i="6"/>
  <c r="E425" i="6"/>
  <c r="F425" i="6"/>
  <c r="G425" i="6"/>
  <c r="H425" i="6"/>
  <c r="I425" i="6"/>
  <c r="J425" i="6"/>
  <c r="K425" i="6"/>
  <c r="L425" i="6"/>
  <c r="M425" i="6"/>
  <c r="D426" i="6"/>
  <c r="E426" i="6"/>
  <c r="F426" i="6"/>
  <c r="G426" i="6"/>
  <c r="H426" i="6"/>
  <c r="I426" i="6"/>
  <c r="J426" i="6"/>
  <c r="K426" i="6"/>
  <c r="L426" i="6"/>
  <c r="M426" i="6"/>
  <c r="D427" i="6"/>
  <c r="E427" i="6"/>
  <c r="F427" i="6"/>
  <c r="G427" i="6"/>
  <c r="H427" i="6"/>
  <c r="I427" i="6"/>
  <c r="J427" i="6"/>
  <c r="K427" i="6"/>
  <c r="L427" i="6"/>
  <c r="M427" i="6"/>
  <c r="D428" i="6"/>
  <c r="E428" i="6"/>
  <c r="F428" i="6"/>
  <c r="G428" i="6"/>
  <c r="H428" i="6"/>
  <c r="I428" i="6"/>
  <c r="J428" i="6"/>
  <c r="K428" i="6"/>
  <c r="L428" i="6"/>
  <c r="M428" i="6"/>
  <c r="D429" i="6"/>
  <c r="E429" i="6"/>
  <c r="F429" i="6"/>
  <c r="G429" i="6"/>
  <c r="H429" i="6"/>
  <c r="I429" i="6"/>
  <c r="J429" i="6"/>
  <c r="K429" i="6"/>
  <c r="L429" i="6"/>
  <c r="M429" i="6"/>
  <c r="D430" i="6"/>
  <c r="E430" i="6"/>
  <c r="F430" i="6"/>
  <c r="G430" i="6"/>
  <c r="H430" i="6"/>
  <c r="I430" i="6"/>
  <c r="J430" i="6"/>
  <c r="K430" i="6"/>
  <c r="L430" i="6"/>
  <c r="M430" i="6"/>
  <c r="D431" i="6"/>
  <c r="E431" i="6"/>
  <c r="F431" i="6"/>
  <c r="G431" i="6"/>
  <c r="H431" i="6"/>
  <c r="I431" i="6"/>
  <c r="J431" i="6"/>
  <c r="K431" i="6"/>
  <c r="L431" i="6"/>
  <c r="M431" i="6"/>
  <c r="D432" i="6"/>
  <c r="E432" i="6"/>
  <c r="F432" i="6"/>
  <c r="G432" i="6"/>
  <c r="H432" i="6"/>
  <c r="I432" i="6"/>
  <c r="J432" i="6"/>
  <c r="K432" i="6"/>
  <c r="L432" i="6"/>
  <c r="M432" i="6"/>
  <c r="D433" i="6"/>
  <c r="E433" i="6"/>
  <c r="F433" i="6"/>
  <c r="G433" i="6"/>
  <c r="H433" i="6"/>
  <c r="I433" i="6"/>
  <c r="J433" i="6"/>
  <c r="K433" i="6"/>
  <c r="L433" i="6"/>
  <c r="M433" i="6"/>
  <c r="D434" i="6"/>
  <c r="E434" i="6"/>
  <c r="F434" i="6"/>
  <c r="G434" i="6"/>
  <c r="H434" i="6"/>
  <c r="I434" i="6"/>
  <c r="J434" i="6"/>
  <c r="K434" i="6"/>
  <c r="L434" i="6"/>
  <c r="M434" i="6"/>
  <c r="D435" i="6"/>
  <c r="E435" i="6"/>
  <c r="F435" i="6"/>
  <c r="G435" i="6"/>
  <c r="H435" i="6"/>
  <c r="I435" i="6"/>
  <c r="J435" i="6"/>
  <c r="K435" i="6"/>
  <c r="L435" i="6"/>
  <c r="M435" i="6"/>
  <c r="D436" i="6"/>
  <c r="E436" i="6"/>
  <c r="F436" i="6"/>
  <c r="G436" i="6"/>
  <c r="H436" i="6"/>
  <c r="I436" i="6"/>
  <c r="J436" i="6"/>
  <c r="K436" i="6"/>
  <c r="L436" i="6"/>
  <c r="M436" i="6"/>
  <c r="D437" i="6"/>
  <c r="E437" i="6"/>
  <c r="F437" i="6"/>
  <c r="G437" i="6"/>
  <c r="H437" i="6"/>
  <c r="I437" i="6"/>
  <c r="J437" i="6"/>
  <c r="K437" i="6"/>
  <c r="L437" i="6"/>
  <c r="M437" i="6"/>
  <c r="D438" i="6"/>
  <c r="E438" i="6"/>
  <c r="F438" i="6"/>
  <c r="G438" i="6"/>
  <c r="H438" i="6"/>
  <c r="I438" i="6"/>
  <c r="J438" i="6"/>
  <c r="K438" i="6"/>
  <c r="L438" i="6"/>
  <c r="M438" i="6"/>
  <c r="D439" i="6"/>
  <c r="E439" i="6"/>
  <c r="F439" i="6"/>
  <c r="G439" i="6"/>
  <c r="H439" i="6"/>
  <c r="I439" i="6"/>
  <c r="J439" i="6"/>
  <c r="K439" i="6"/>
  <c r="L439" i="6"/>
  <c r="M439" i="6"/>
  <c r="D440" i="6"/>
  <c r="E440" i="6"/>
  <c r="F440" i="6"/>
  <c r="G440" i="6"/>
  <c r="H440" i="6"/>
  <c r="I440" i="6"/>
  <c r="J440" i="6"/>
  <c r="K440" i="6"/>
  <c r="L440" i="6"/>
  <c r="M440" i="6"/>
  <c r="D441" i="6"/>
  <c r="E441" i="6"/>
  <c r="F441" i="6"/>
  <c r="G441" i="6"/>
  <c r="H441" i="6"/>
  <c r="I441" i="6"/>
  <c r="J441" i="6"/>
  <c r="K441" i="6"/>
  <c r="L441" i="6"/>
  <c r="M441" i="6"/>
  <c r="D442" i="6"/>
  <c r="E442" i="6"/>
  <c r="F442" i="6"/>
  <c r="G442" i="6"/>
  <c r="H442" i="6"/>
  <c r="I442" i="6"/>
  <c r="J442" i="6"/>
  <c r="K442" i="6"/>
  <c r="L442" i="6"/>
  <c r="M442" i="6"/>
  <c r="D443" i="6"/>
  <c r="E443" i="6"/>
  <c r="F443" i="6"/>
  <c r="G443" i="6"/>
  <c r="H443" i="6"/>
  <c r="I443" i="6"/>
  <c r="J443" i="6"/>
  <c r="K443" i="6"/>
  <c r="L443" i="6"/>
  <c r="M443" i="6"/>
  <c r="D444" i="6"/>
  <c r="E444" i="6"/>
  <c r="F444" i="6"/>
  <c r="G444" i="6"/>
  <c r="H444" i="6"/>
  <c r="I444" i="6"/>
  <c r="J444" i="6"/>
  <c r="K444" i="6"/>
  <c r="L444" i="6"/>
  <c r="M444" i="6"/>
  <c r="D445" i="6"/>
  <c r="E445" i="6"/>
  <c r="F445" i="6"/>
  <c r="G445" i="6"/>
  <c r="H445" i="6"/>
  <c r="I445" i="6"/>
  <c r="J445" i="6"/>
  <c r="K445" i="6"/>
  <c r="L445" i="6"/>
  <c r="M445" i="6"/>
  <c r="D446" i="6"/>
  <c r="E446" i="6"/>
  <c r="F446" i="6"/>
  <c r="G446" i="6"/>
  <c r="H446" i="6"/>
  <c r="I446" i="6"/>
  <c r="J446" i="6"/>
  <c r="K446" i="6"/>
  <c r="L446" i="6"/>
  <c r="M446" i="6"/>
  <c r="D447" i="6"/>
  <c r="E447" i="6"/>
  <c r="F447" i="6"/>
  <c r="G447" i="6"/>
  <c r="H447" i="6"/>
  <c r="I447" i="6"/>
  <c r="J447" i="6"/>
  <c r="K447" i="6"/>
  <c r="L447" i="6"/>
  <c r="M447" i="6"/>
  <c r="D448" i="6"/>
  <c r="E448" i="6"/>
  <c r="F448" i="6"/>
  <c r="G448" i="6"/>
  <c r="H448" i="6"/>
  <c r="I448" i="6"/>
  <c r="J448" i="6"/>
  <c r="K448" i="6"/>
  <c r="L448" i="6"/>
  <c r="M448" i="6"/>
  <c r="D449" i="6"/>
  <c r="E449" i="6"/>
  <c r="F449" i="6"/>
  <c r="G449" i="6"/>
  <c r="H449" i="6"/>
  <c r="I449" i="6"/>
  <c r="J449" i="6"/>
  <c r="K449" i="6"/>
  <c r="L449" i="6"/>
  <c r="M449" i="6"/>
  <c r="D450" i="6"/>
  <c r="E450" i="6"/>
  <c r="F450" i="6"/>
  <c r="G450" i="6"/>
  <c r="H450" i="6"/>
  <c r="I450" i="6"/>
  <c r="J450" i="6"/>
  <c r="K450" i="6"/>
  <c r="L450" i="6"/>
  <c r="M450" i="6"/>
  <c r="D451" i="6"/>
  <c r="E451" i="6"/>
  <c r="F451" i="6"/>
  <c r="G451" i="6"/>
  <c r="H451" i="6"/>
  <c r="I451" i="6"/>
  <c r="J451" i="6"/>
  <c r="K451" i="6"/>
  <c r="L451" i="6"/>
  <c r="M451" i="6"/>
  <c r="D452" i="6"/>
  <c r="E452" i="6"/>
  <c r="F452" i="6"/>
  <c r="G452" i="6"/>
  <c r="H452" i="6"/>
  <c r="I452" i="6"/>
  <c r="J452" i="6"/>
  <c r="K452" i="6"/>
  <c r="L452" i="6"/>
  <c r="M452" i="6"/>
  <c r="D453" i="6"/>
  <c r="E453" i="6"/>
  <c r="F453" i="6"/>
  <c r="G453" i="6"/>
  <c r="H453" i="6"/>
  <c r="I453" i="6"/>
  <c r="J453" i="6"/>
  <c r="K453" i="6"/>
  <c r="L453" i="6"/>
  <c r="M453" i="6"/>
  <c r="D454" i="6"/>
  <c r="E454" i="6"/>
  <c r="F454" i="6"/>
  <c r="G454" i="6"/>
  <c r="H454" i="6"/>
  <c r="I454" i="6"/>
  <c r="J454" i="6"/>
  <c r="K454" i="6"/>
  <c r="L454" i="6"/>
  <c r="M454" i="6"/>
  <c r="D455" i="6"/>
  <c r="E455" i="6"/>
  <c r="F455" i="6"/>
  <c r="G455" i="6"/>
  <c r="H455" i="6"/>
  <c r="I455" i="6"/>
  <c r="J455" i="6"/>
  <c r="K455" i="6"/>
  <c r="L455" i="6"/>
  <c r="M455" i="6"/>
  <c r="D456" i="6"/>
  <c r="E456" i="6"/>
  <c r="F456" i="6"/>
  <c r="G456" i="6"/>
  <c r="H456" i="6"/>
  <c r="I456" i="6"/>
  <c r="J456" i="6"/>
  <c r="K456" i="6"/>
  <c r="L456" i="6"/>
  <c r="M456" i="6"/>
  <c r="D457" i="6"/>
  <c r="E457" i="6"/>
  <c r="F457" i="6"/>
  <c r="G457" i="6"/>
  <c r="H457" i="6"/>
  <c r="I457" i="6"/>
  <c r="J457" i="6"/>
  <c r="K457" i="6"/>
  <c r="L457" i="6"/>
  <c r="M457" i="6"/>
  <c r="D458" i="6"/>
  <c r="E458" i="6"/>
  <c r="F458" i="6"/>
  <c r="G458" i="6"/>
  <c r="H458" i="6"/>
  <c r="I458" i="6"/>
  <c r="J458" i="6"/>
  <c r="K458" i="6"/>
  <c r="L458" i="6"/>
  <c r="M458" i="6"/>
  <c r="D459" i="6"/>
  <c r="E459" i="6"/>
  <c r="F459" i="6"/>
  <c r="G459" i="6"/>
  <c r="H459" i="6"/>
  <c r="I459" i="6"/>
  <c r="J459" i="6"/>
  <c r="K459" i="6"/>
  <c r="L459" i="6"/>
  <c r="M459" i="6"/>
  <c r="D460" i="6"/>
  <c r="E460" i="6"/>
  <c r="F460" i="6"/>
  <c r="G460" i="6"/>
  <c r="H460" i="6"/>
  <c r="I460" i="6"/>
  <c r="J460" i="6"/>
  <c r="K460" i="6"/>
  <c r="L460" i="6"/>
  <c r="M460" i="6"/>
  <c r="D461" i="6"/>
  <c r="E461" i="6"/>
  <c r="F461" i="6"/>
  <c r="G461" i="6"/>
  <c r="H461" i="6"/>
  <c r="I461" i="6"/>
  <c r="J461" i="6"/>
  <c r="K461" i="6"/>
  <c r="L461" i="6"/>
  <c r="M461" i="6"/>
  <c r="D462" i="6"/>
  <c r="E462" i="6"/>
  <c r="F462" i="6"/>
  <c r="G462" i="6"/>
  <c r="H462" i="6"/>
  <c r="I462" i="6"/>
  <c r="J462" i="6"/>
  <c r="K462" i="6"/>
  <c r="L462" i="6"/>
  <c r="M462" i="6"/>
  <c r="D463" i="6"/>
  <c r="E463" i="6"/>
  <c r="F463" i="6"/>
  <c r="G463" i="6"/>
  <c r="H463" i="6"/>
  <c r="I463" i="6"/>
  <c r="J463" i="6"/>
  <c r="K463" i="6"/>
  <c r="L463" i="6"/>
  <c r="M463" i="6"/>
  <c r="D464" i="6"/>
  <c r="E464" i="6"/>
  <c r="F464" i="6"/>
  <c r="G464" i="6"/>
  <c r="H464" i="6"/>
  <c r="I464" i="6"/>
  <c r="J464" i="6"/>
  <c r="K464" i="6"/>
  <c r="L464" i="6"/>
  <c r="M464" i="6"/>
  <c r="D465" i="6"/>
  <c r="E465" i="6"/>
  <c r="F465" i="6"/>
  <c r="G465" i="6"/>
  <c r="H465" i="6"/>
  <c r="I465" i="6"/>
  <c r="J465" i="6"/>
  <c r="K465" i="6"/>
  <c r="L465" i="6"/>
  <c r="M465" i="6"/>
  <c r="D466" i="6"/>
  <c r="E466" i="6"/>
  <c r="F466" i="6"/>
  <c r="G466" i="6"/>
  <c r="H466" i="6"/>
  <c r="I466" i="6"/>
  <c r="J466" i="6"/>
  <c r="K466" i="6"/>
  <c r="L466" i="6"/>
  <c r="M466" i="6"/>
  <c r="D467" i="6"/>
  <c r="E467" i="6"/>
  <c r="F467" i="6"/>
  <c r="G467" i="6"/>
  <c r="H467" i="6"/>
  <c r="I467" i="6"/>
  <c r="J467" i="6"/>
  <c r="K467" i="6"/>
  <c r="L467" i="6"/>
  <c r="M467" i="6"/>
  <c r="D468" i="6"/>
  <c r="E468" i="6"/>
  <c r="F468" i="6"/>
  <c r="G468" i="6"/>
  <c r="H468" i="6"/>
  <c r="I468" i="6"/>
  <c r="J468" i="6"/>
  <c r="K468" i="6"/>
  <c r="L468" i="6"/>
  <c r="M468" i="6"/>
  <c r="D469" i="6"/>
  <c r="E469" i="6"/>
  <c r="F469" i="6"/>
  <c r="G469" i="6"/>
  <c r="H469" i="6"/>
  <c r="I469" i="6"/>
  <c r="J469" i="6"/>
  <c r="K469" i="6"/>
  <c r="L469" i="6"/>
  <c r="M469" i="6"/>
  <c r="D470" i="6"/>
  <c r="E470" i="6"/>
  <c r="F470" i="6"/>
  <c r="G470" i="6"/>
  <c r="H470" i="6"/>
  <c r="I470" i="6"/>
  <c r="J470" i="6"/>
  <c r="K470" i="6"/>
  <c r="L470" i="6"/>
  <c r="M470" i="6"/>
  <c r="D471" i="6"/>
  <c r="E471" i="6"/>
  <c r="F471" i="6"/>
  <c r="G471" i="6"/>
  <c r="H471" i="6"/>
  <c r="I471" i="6"/>
  <c r="J471" i="6"/>
  <c r="K471" i="6"/>
  <c r="L471" i="6"/>
  <c r="M471" i="6"/>
  <c r="D472" i="6"/>
  <c r="E472" i="6"/>
  <c r="F472" i="6"/>
  <c r="G472" i="6"/>
  <c r="H472" i="6"/>
  <c r="I472" i="6"/>
  <c r="J472" i="6"/>
  <c r="K472" i="6"/>
  <c r="L472" i="6"/>
  <c r="M472" i="6"/>
  <c r="D473" i="6"/>
  <c r="E473" i="6"/>
  <c r="F473" i="6"/>
  <c r="G473" i="6"/>
  <c r="H473" i="6"/>
  <c r="I473" i="6"/>
  <c r="J473" i="6"/>
  <c r="K473" i="6"/>
  <c r="L473" i="6"/>
  <c r="M473" i="6"/>
  <c r="D474" i="6"/>
  <c r="E474" i="6"/>
  <c r="F474" i="6"/>
  <c r="G474" i="6"/>
  <c r="H474" i="6"/>
  <c r="I474" i="6"/>
  <c r="J474" i="6"/>
  <c r="K474" i="6"/>
  <c r="L474" i="6"/>
  <c r="M474" i="6"/>
  <c r="D475" i="6"/>
  <c r="E475" i="6"/>
  <c r="F475" i="6"/>
  <c r="G475" i="6"/>
  <c r="H475" i="6"/>
  <c r="I475" i="6"/>
  <c r="J475" i="6"/>
  <c r="K475" i="6"/>
  <c r="L475" i="6"/>
  <c r="M475" i="6"/>
  <c r="D476" i="6"/>
  <c r="E476" i="6"/>
  <c r="F476" i="6"/>
  <c r="G476" i="6"/>
  <c r="H476" i="6"/>
  <c r="I476" i="6"/>
  <c r="J476" i="6"/>
  <c r="K476" i="6"/>
  <c r="L476" i="6"/>
  <c r="M476" i="6"/>
  <c r="D477" i="6"/>
  <c r="E477" i="6"/>
  <c r="F477" i="6"/>
  <c r="G477" i="6"/>
  <c r="H477" i="6"/>
  <c r="I477" i="6"/>
  <c r="J477" i="6"/>
  <c r="K477" i="6"/>
  <c r="L477" i="6"/>
  <c r="M477" i="6"/>
  <c r="D478" i="6"/>
  <c r="E478" i="6"/>
  <c r="F478" i="6"/>
  <c r="G478" i="6"/>
  <c r="H478" i="6"/>
  <c r="I478" i="6"/>
  <c r="J478" i="6"/>
  <c r="K478" i="6"/>
  <c r="L478" i="6"/>
  <c r="M478" i="6"/>
  <c r="D479" i="6"/>
  <c r="E479" i="6"/>
  <c r="F479" i="6"/>
  <c r="G479" i="6"/>
  <c r="H479" i="6"/>
  <c r="I479" i="6"/>
  <c r="J479" i="6"/>
  <c r="K479" i="6"/>
  <c r="L479" i="6"/>
  <c r="M479" i="6"/>
  <c r="D480" i="6"/>
  <c r="E480" i="6"/>
  <c r="F480" i="6"/>
  <c r="G480" i="6"/>
  <c r="H480" i="6"/>
  <c r="I480" i="6"/>
  <c r="J480" i="6"/>
  <c r="K480" i="6"/>
  <c r="L480" i="6"/>
  <c r="M480" i="6"/>
  <c r="D481" i="6"/>
  <c r="E481" i="6"/>
  <c r="F481" i="6"/>
  <c r="G481" i="6"/>
  <c r="H481" i="6"/>
  <c r="I481" i="6"/>
  <c r="J481" i="6"/>
  <c r="K481" i="6"/>
  <c r="L481" i="6"/>
  <c r="M481" i="6"/>
  <c r="D482" i="6"/>
  <c r="E482" i="6"/>
  <c r="F482" i="6"/>
  <c r="G482" i="6"/>
  <c r="H482" i="6"/>
  <c r="I482" i="6"/>
  <c r="J482" i="6"/>
  <c r="K482" i="6"/>
  <c r="L482" i="6"/>
  <c r="M482" i="6"/>
  <c r="D483" i="6"/>
  <c r="E483" i="6"/>
  <c r="F483" i="6"/>
  <c r="G483" i="6"/>
  <c r="H483" i="6"/>
  <c r="I483" i="6"/>
  <c r="J483" i="6"/>
  <c r="K483" i="6"/>
  <c r="L483" i="6"/>
  <c r="M483" i="6"/>
  <c r="D484" i="6"/>
  <c r="E484" i="6"/>
  <c r="F484" i="6"/>
  <c r="G484" i="6"/>
  <c r="H484" i="6"/>
  <c r="I484" i="6"/>
  <c r="J484" i="6"/>
  <c r="K484" i="6"/>
  <c r="L484" i="6"/>
  <c r="M484" i="6"/>
  <c r="D485" i="6"/>
  <c r="E485" i="6"/>
  <c r="F485" i="6"/>
  <c r="G485" i="6"/>
  <c r="H485" i="6"/>
  <c r="I485" i="6"/>
  <c r="J485" i="6"/>
  <c r="K485" i="6"/>
  <c r="L485" i="6"/>
  <c r="M485" i="6"/>
  <c r="D486" i="6"/>
  <c r="E486" i="6"/>
  <c r="F486" i="6"/>
  <c r="G486" i="6"/>
  <c r="H486" i="6"/>
  <c r="I486" i="6"/>
  <c r="J486" i="6"/>
  <c r="K486" i="6"/>
  <c r="L486" i="6"/>
  <c r="M486" i="6"/>
  <c r="D487" i="6"/>
  <c r="E487" i="6"/>
  <c r="F487" i="6"/>
  <c r="G487" i="6"/>
  <c r="H487" i="6"/>
  <c r="I487" i="6"/>
  <c r="J487" i="6"/>
  <c r="K487" i="6"/>
  <c r="L487" i="6"/>
  <c r="M487" i="6"/>
  <c r="D488" i="6"/>
  <c r="E488" i="6"/>
  <c r="F488" i="6"/>
  <c r="G488" i="6"/>
  <c r="H488" i="6"/>
  <c r="I488" i="6"/>
  <c r="J488" i="6"/>
  <c r="K488" i="6"/>
  <c r="L488" i="6"/>
  <c r="M488" i="6"/>
  <c r="D489" i="6"/>
  <c r="E489" i="6"/>
  <c r="F489" i="6"/>
  <c r="G489" i="6"/>
  <c r="H489" i="6"/>
  <c r="I489" i="6"/>
  <c r="J489" i="6"/>
  <c r="K489" i="6"/>
  <c r="L489" i="6"/>
  <c r="M489" i="6"/>
  <c r="D490" i="6"/>
  <c r="E490" i="6"/>
  <c r="F490" i="6"/>
  <c r="G490" i="6"/>
  <c r="H490" i="6"/>
  <c r="I490" i="6"/>
  <c r="J490" i="6"/>
  <c r="K490" i="6"/>
  <c r="L490" i="6"/>
  <c r="M490" i="6"/>
  <c r="D491" i="6"/>
  <c r="E491" i="6"/>
  <c r="F491" i="6"/>
  <c r="G491" i="6"/>
  <c r="H491" i="6"/>
  <c r="I491" i="6"/>
  <c r="J491" i="6"/>
  <c r="K491" i="6"/>
  <c r="L491" i="6"/>
  <c r="M491" i="6"/>
  <c r="D492" i="6"/>
  <c r="E492" i="6"/>
  <c r="F492" i="6"/>
  <c r="G492" i="6"/>
  <c r="H492" i="6"/>
  <c r="I492" i="6"/>
  <c r="J492" i="6"/>
  <c r="K492" i="6"/>
  <c r="L492" i="6"/>
  <c r="M492" i="6"/>
  <c r="D493" i="6"/>
  <c r="E493" i="6"/>
  <c r="F493" i="6"/>
  <c r="G493" i="6"/>
  <c r="H493" i="6"/>
  <c r="I493" i="6"/>
  <c r="J493" i="6"/>
  <c r="K493" i="6"/>
  <c r="L493" i="6"/>
  <c r="M493" i="6"/>
  <c r="D494" i="6"/>
  <c r="E494" i="6"/>
  <c r="F494" i="6"/>
  <c r="G494" i="6"/>
  <c r="H494" i="6"/>
  <c r="I494" i="6"/>
  <c r="J494" i="6"/>
  <c r="K494" i="6"/>
  <c r="L494" i="6"/>
  <c r="M494" i="6"/>
  <c r="D495" i="6"/>
  <c r="E495" i="6"/>
  <c r="F495" i="6"/>
  <c r="G495" i="6"/>
  <c r="H495" i="6"/>
  <c r="I495" i="6"/>
  <c r="J495" i="6"/>
  <c r="K495" i="6"/>
  <c r="L495" i="6"/>
  <c r="M495" i="6"/>
  <c r="D496" i="6"/>
  <c r="E496" i="6"/>
  <c r="F496" i="6"/>
  <c r="G496" i="6"/>
  <c r="H496" i="6"/>
  <c r="I496" i="6"/>
  <c r="J496" i="6"/>
  <c r="K496" i="6"/>
  <c r="L496" i="6"/>
  <c r="M496" i="6"/>
  <c r="D497" i="6"/>
  <c r="E497" i="6"/>
  <c r="F497" i="6"/>
  <c r="G497" i="6"/>
  <c r="H497" i="6"/>
  <c r="I497" i="6"/>
  <c r="J497" i="6"/>
  <c r="K497" i="6"/>
  <c r="L497" i="6"/>
  <c r="M497" i="6"/>
  <c r="D498" i="6"/>
  <c r="E498" i="6"/>
  <c r="F498" i="6"/>
  <c r="G498" i="6"/>
  <c r="H498" i="6"/>
  <c r="I498" i="6"/>
  <c r="J498" i="6"/>
  <c r="K498" i="6"/>
  <c r="L498" i="6"/>
  <c r="M498" i="6"/>
  <c r="D499" i="6"/>
  <c r="E499" i="6"/>
  <c r="F499" i="6"/>
  <c r="G499" i="6"/>
  <c r="H499" i="6"/>
  <c r="I499" i="6"/>
  <c r="J499" i="6"/>
  <c r="K499" i="6"/>
  <c r="L499" i="6"/>
  <c r="M499" i="6"/>
  <c r="D500" i="6"/>
  <c r="E500" i="6"/>
  <c r="F500" i="6"/>
  <c r="G500" i="6"/>
  <c r="H500" i="6"/>
  <c r="I500" i="6"/>
  <c r="J500" i="6"/>
  <c r="K500" i="6"/>
  <c r="L500" i="6"/>
  <c r="M500" i="6"/>
  <c r="D501" i="6"/>
  <c r="E501" i="6"/>
  <c r="F501" i="6"/>
  <c r="G501" i="6"/>
  <c r="H501" i="6"/>
  <c r="I501" i="6"/>
  <c r="J501" i="6"/>
  <c r="K501" i="6"/>
  <c r="L501" i="6"/>
  <c r="M501" i="6"/>
  <c r="D502" i="6"/>
  <c r="E502" i="6"/>
  <c r="F502" i="6"/>
  <c r="G502" i="6"/>
  <c r="H502" i="6"/>
  <c r="I502" i="6"/>
  <c r="J502" i="6"/>
  <c r="K502" i="6"/>
  <c r="L502" i="6"/>
  <c r="M502" i="6"/>
  <c r="D503" i="6"/>
  <c r="E503" i="6"/>
  <c r="F503" i="6"/>
  <c r="G503" i="6"/>
  <c r="H503" i="6"/>
  <c r="I503" i="6"/>
  <c r="J503" i="6"/>
  <c r="K503" i="6"/>
  <c r="L503" i="6"/>
  <c r="M503" i="6"/>
  <c r="D504" i="6"/>
  <c r="E504" i="6"/>
  <c r="F504" i="6"/>
  <c r="G504" i="6"/>
  <c r="H504" i="6"/>
  <c r="I504" i="6"/>
  <c r="J504" i="6"/>
  <c r="K504" i="6"/>
  <c r="L504" i="6"/>
  <c r="M504" i="6"/>
  <c r="D505" i="6"/>
  <c r="E505" i="6"/>
  <c r="F505" i="6"/>
  <c r="G505" i="6"/>
  <c r="H505" i="6"/>
  <c r="I505" i="6"/>
  <c r="J505" i="6"/>
  <c r="K505" i="6"/>
  <c r="L505" i="6"/>
  <c r="M505" i="6"/>
  <c r="D506" i="6"/>
  <c r="E506" i="6"/>
  <c r="F506" i="6"/>
  <c r="G506" i="6"/>
  <c r="H506" i="6"/>
  <c r="I506" i="6"/>
  <c r="J506" i="6"/>
  <c r="K506" i="6"/>
  <c r="L506" i="6"/>
  <c r="M506" i="6"/>
  <c r="D507" i="6"/>
  <c r="E507" i="6"/>
  <c r="F507" i="6"/>
  <c r="G507" i="6"/>
  <c r="H507" i="6"/>
  <c r="I507" i="6"/>
  <c r="J507" i="6"/>
  <c r="K507" i="6"/>
  <c r="L507" i="6"/>
  <c r="M507" i="6"/>
  <c r="D508" i="6"/>
  <c r="E508" i="6"/>
  <c r="F508" i="6"/>
  <c r="G508" i="6"/>
  <c r="H508" i="6"/>
  <c r="I508" i="6"/>
  <c r="J508" i="6"/>
  <c r="K508" i="6"/>
  <c r="L508" i="6"/>
  <c r="M508" i="6"/>
  <c r="D509" i="6"/>
  <c r="E509" i="6"/>
  <c r="F509" i="6"/>
  <c r="G509" i="6"/>
  <c r="H509" i="6"/>
  <c r="I509" i="6"/>
  <c r="J509" i="6"/>
  <c r="K509" i="6"/>
  <c r="L509" i="6"/>
  <c r="M509" i="6"/>
  <c r="D510" i="6"/>
  <c r="E510" i="6"/>
  <c r="F510" i="6"/>
  <c r="G510" i="6"/>
  <c r="H510" i="6"/>
  <c r="I510" i="6"/>
  <c r="J510" i="6"/>
  <c r="K510" i="6"/>
  <c r="L510" i="6"/>
  <c r="M510" i="6"/>
  <c r="D511" i="6"/>
  <c r="E511" i="6"/>
  <c r="F511" i="6"/>
  <c r="G511" i="6"/>
  <c r="H511" i="6"/>
  <c r="I511" i="6"/>
  <c r="J511" i="6"/>
  <c r="K511" i="6"/>
  <c r="L511" i="6"/>
  <c r="M511" i="6"/>
  <c r="D512" i="6"/>
  <c r="E512" i="6"/>
  <c r="F512" i="6"/>
  <c r="G512" i="6"/>
  <c r="H512" i="6"/>
  <c r="I512" i="6"/>
  <c r="J512" i="6"/>
  <c r="K512" i="6"/>
  <c r="L512" i="6"/>
  <c r="M512" i="6"/>
  <c r="D513" i="6"/>
  <c r="E513" i="6"/>
  <c r="F513" i="6"/>
  <c r="G513" i="6"/>
  <c r="H513" i="6"/>
  <c r="I513" i="6"/>
  <c r="J513" i="6"/>
  <c r="K513" i="6"/>
  <c r="L513" i="6"/>
  <c r="M513" i="6"/>
  <c r="D514" i="6"/>
  <c r="E514" i="6"/>
  <c r="F514" i="6"/>
  <c r="G514" i="6"/>
  <c r="H514" i="6"/>
  <c r="I514" i="6"/>
  <c r="J514" i="6"/>
  <c r="K514" i="6"/>
  <c r="L514" i="6"/>
  <c r="M514" i="6"/>
  <c r="D515" i="6"/>
  <c r="E515" i="6"/>
  <c r="F515" i="6"/>
  <c r="G515" i="6"/>
  <c r="H515" i="6"/>
  <c r="I515" i="6"/>
  <c r="J515" i="6"/>
  <c r="K515" i="6"/>
  <c r="L515" i="6"/>
  <c r="M515" i="6"/>
  <c r="D516" i="6"/>
  <c r="E516" i="6"/>
  <c r="F516" i="6"/>
  <c r="G516" i="6"/>
  <c r="H516" i="6"/>
  <c r="I516" i="6"/>
  <c r="J516" i="6"/>
  <c r="K516" i="6"/>
  <c r="L516" i="6"/>
  <c r="M516" i="6"/>
  <c r="D517" i="6"/>
  <c r="E517" i="6"/>
  <c r="F517" i="6"/>
  <c r="G517" i="6"/>
  <c r="H517" i="6"/>
  <c r="I517" i="6"/>
  <c r="J517" i="6"/>
  <c r="K517" i="6"/>
  <c r="L517" i="6"/>
  <c r="M517" i="6"/>
  <c r="D518" i="6"/>
  <c r="E518" i="6"/>
  <c r="F518" i="6"/>
  <c r="G518" i="6"/>
  <c r="H518" i="6"/>
  <c r="I518" i="6"/>
  <c r="J518" i="6"/>
  <c r="K518" i="6"/>
  <c r="L518" i="6"/>
  <c r="M518" i="6"/>
  <c r="D519" i="6"/>
  <c r="E519" i="6"/>
  <c r="F519" i="6"/>
  <c r="G519" i="6"/>
  <c r="H519" i="6"/>
  <c r="I519" i="6"/>
  <c r="J519" i="6"/>
  <c r="K519" i="6"/>
  <c r="L519" i="6"/>
  <c r="M519" i="6"/>
  <c r="D520" i="6"/>
  <c r="E520" i="6"/>
  <c r="F520" i="6"/>
  <c r="G520" i="6"/>
  <c r="H520" i="6"/>
  <c r="I520" i="6"/>
  <c r="J520" i="6"/>
  <c r="K520" i="6"/>
  <c r="L520" i="6"/>
  <c r="M520" i="6"/>
  <c r="D521" i="6"/>
  <c r="E521" i="6"/>
  <c r="F521" i="6"/>
  <c r="G521" i="6"/>
  <c r="H521" i="6"/>
  <c r="I521" i="6"/>
  <c r="J521" i="6"/>
  <c r="K521" i="6"/>
  <c r="L521" i="6"/>
  <c r="M521" i="6"/>
  <c r="D522" i="6"/>
  <c r="E522" i="6"/>
  <c r="F522" i="6"/>
  <c r="G522" i="6"/>
  <c r="H522" i="6"/>
  <c r="I522" i="6"/>
  <c r="J522" i="6"/>
  <c r="K522" i="6"/>
  <c r="L522" i="6"/>
  <c r="M522" i="6"/>
  <c r="D523" i="6"/>
  <c r="E523" i="6"/>
  <c r="F523" i="6"/>
  <c r="G523" i="6"/>
  <c r="H523" i="6"/>
  <c r="I523" i="6"/>
  <c r="J523" i="6"/>
  <c r="K523" i="6"/>
  <c r="L523" i="6"/>
  <c r="M523" i="6"/>
  <c r="D524" i="6"/>
  <c r="E524" i="6"/>
  <c r="F524" i="6"/>
  <c r="G524" i="6"/>
  <c r="H524" i="6"/>
  <c r="I524" i="6"/>
  <c r="J524" i="6"/>
  <c r="K524" i="6"/>
  <c r="L524" i="6"/>
  <c r="M524" i="6"/>
  <c r="D525" i="6"/>
  <c r="E525" i="6"/>
  <c r="F525" i="6"/>
  <c r="G525" i="6"/>
  <c r="H525" i="6"/>
  <c r="I525" i="6"/>
  <c r="J525" i="6"/>
  <c r="K525" i="6"/>
  <c r="L525" i="6"/>
  <c r="M525" i="6"/>
  <c r="D526" i="6"/>
  <c r="E526" i="6"/>
  <c r="F526" i="6"/>
  <c r="G526" i="6"/>
  <c r="H526" i="6"/>
  <c r="I526" i="6"/>
  <c r="J526" i="6"/>
  <c r="K526" i="6"/>
  <c r="L526" i="6"/>
  <c r="M526" i="6"/>
  <c r="D527" i="6"/>
  <c r="E527" i="6"/>
  <c r="F527" i="6"/>
  <c r="G527" i="6"/>
  <c r="H527" i="6"/>
  <c r="I527" i="6"/>
  <c r="J527" i="6"/>
  <c r="K527" i="6"/>
  <c r="L527" i="6"/>
  <c r="M527" i="6"/>
  <c r="D528" i="6"/>
  <c r="E528" i="6"/>
  <c r="F528" i="6"/>
  <c r="G528" i="6"/>
  <c r="H528" i="6"/>
  <c r="I528" i="6"/>
  <c r="J528" i="6"/>
  <c r="K528" i="6"/>
  <c r="L528" i="6"/>
  <c r="M528" i="6"/>
  <c r="D529" i="6"/>
  <c r="E529" i="6"/>
  <c r="F529" i="6"/>
  <c r="G529" i="6"/>
  <c r="H529" i="6"/>
  <c r="I529" i="6"/>
  <c r="J529" i="6"/>
  <c r="K529" i="6"/>
  <c r="L529" i="6"/>
  <c r="M529" i="6"/>
  <c r="D530" i="6"/>
  <c r="E530" i="6"/>
  <c r="F530" i="6"/>
  <c r="G530" i="6"/>
  <c r="H530" i="6"/>
  <c r="I530" i="6"/>
  <c r="J530" i="6"/>
  <c r="K530" i="6"/>
  <c r="L530" i="6"/>
  <c r="M530" i="6"/>
  <c r="D531" i="6"/>
  <c r="E531" i="6"/>
  <c r="F531" i="6"/>
  <c r="G531" i="6"/>
  <c r="H531" i="6"/>
  <c r="I531" i="6"/>
  <c r="J531" i="6"/>
  <c r="K531" i="6"/>
  <c r="L531" i="6"/>
  <c r="M531" i="6"/>
  <c r="D532" i="6"/>
  <c r="E532" i="6"/>
  <c r="F532" i="6"/>
  <c r="G532" i="6"/>
  <c r="H532" i="6"/>
  <c r="I532" i="6"/>
  <c r="J532" i="6"/>
  <c r="K532" i="6"/>
  <c r="L532" i="6"/>
  <c r="M532" i="6"/>
  <c r="D533" i="6"/>
  <c r="E533" i="6"/>
  <c r="F533" i="6"/>
  <c r="G533" i="6"/>
  <c r="H533" i="6"/>
  <c r="I533" i="6"/>
  <c r="J533" i="6"/>
  <c r="K533" i="6"/>
  <c r="L533" i="6"/>
  <c r="M533" i="6"/>
  <c r="D534" i="6"/>
  <c r="E534" i="6"/>
  <c r="F534" i="6"/>
  <c r="G534" i="6"/>
  <c r="H534" i="6"/>
  <c r="I534" i="6"/>
  <c r="J534" i="6"/>
  <c r="K534" i="6"/>
  <c r="L534" i="6"/>
  <c r="M534" i="6"/>
  <c r="D535" i="6"/>
  <c r="E535" i="6"/>
  <c r="F535" i="6"/>
  <c r="G535" i="6"/>
  <c r="H535" i="6"/>
  <c r="I535" i="6"/>
  <c r="J535" i="6"/>
  <c r="K535" i="6"/>
  <c r="L535" i="6"/>
  <c r="M535" i="6"/>
  <c r="D536" i="6"/>
  <c r="E536" i="6"/>
  <c r="F536" i="6"/>
  <c r="G536" i="6"/>
  <c r="H536" i="6"/>
  <c r="I536" i="6"/>
  <c r="J536" i="6"/>
  <c r="K536" i="6"/>
  <c r="L536" i="6"/>
  <c r="M536" i="6"/>
  <c r="D537" i="6"/>
  <c r="E537" i="6"/>
  <c r="F537" i="6"/>
  <c r="G537" i="6"/>
  <c r="H537" i="6"/>
  <c r="I537" i="6"/>
  <c r="J537" i="6"/>
  <c r="K537" i="6"/>
  <c r="L537" i="6"/>
  <c r="M537" i="6"/>
  <c r="D538" i="6"/>
  <c r="E538" i="6"/>
  <c r="F538" i="6"/>
  <c r="G538" i="6"/>
  <c r="H538" i="6"/>
  <c r="I538" i="6"/>
  <c r="J538" i="6"/>
  <c r="K538" i="6"/>
  <c r="L538" i="6"/>
  <c r="M538" i="6"/>
  <c r="D539" i="6"/>
  <c r="E539" i="6"/>
  <c r="F539" i="6"/>
  <c r="G539" i="6"/>
  <c r="H539" i="6"/>
  <c r="I539" i="6"/>
  <c r="J539" i="6"/>
  <c r="K539" i="6"/>
  <c r="L539" i="6"/>
  <c r="M539" i="6"/>
  <c r="D540" i="6"/>
  <c r="E540" i="6"/>
  <c r="F540" i="6"/>
  <c r="G540" i="6"/>
  <c r="H540" i="6"/>
  <c r="I540" i="6"/>
  <c r="J540" i="6"/>
  <c r="K540" i="6"/>
  <c r="L540" i="6"/>
  <c r="M540" i="6"/>
  <c r="D541" i="6"/>
  <c r="E541" i="6"/>
  <c r="F541" i="6"/>
  <c r="G541" i="6"/>
  <c r="H541" i="6"/>
  <c r="I541" i="6"/>
  <c r="J541" i="6"/>
  <c r="K541" i="6"/>
  <c r="L541" i="6"/>
  <c r="M541" i="6"/>
  <c r="D542" i="6"/>
  <c r="E542" i="6"/>
  <c r="F542" i="6"/>
  <c r="G542" i="6"/>
  <c r="H542" i="6"/>
  <c r="I542" i="6"/>
  <c r="J542" i="6"/>
  <c r="K542" i="6"/>
  <c r="L542" i="6"/>
  <c r="M542" i="6"/>
  <c r="D543" i="6"/>
  <c r="E543" i="6"/>
  <c r="F543" i="6"/>
  <c r="G543" i="6"/>
  <c r="H543" i="6"/>
  <c r="I543" i="6"/>
  <c r="J543" i="6"/>
  <c r="K543" i="6"/>
  <c r="L543" i="6"/>
  <c r="M543" i="6"/>
  <c r="D544" i="6"/>
  <c r="E544" i="6"/>
  <c r="F544" i="6"/>
  <c r="G544" i="6"/>
  <c r="H544" i="6"/>
  <c r="I544" i="6"/>
  <c r="J544" i="6"/>
  <c r="K544" i="6"/>
  <c r="L544" i="6"/>
  <c r="M544" i="6"/>
  <c r="D545" i="6"/>
  <c r="E545" i="6"/>
  <c r="F545" i="6"/>
  <c r="G545" i="6"/>
  <c r="H545" i="6"/>
  <c r="I545" i="6"/>
  <c r="J545" i="6"/>
  <c r="K545" i="6"/>
  <c r="L545" i="6"/>
  <c r="M545" i="6"/>
  <c r="D546" i="6"/>
  <c r="E546" i="6"/>
  <c r="F546" i="6"/>
  <c r="G546" i="6"/>
  <c r="H546" i="6"/>
  <c r="I546" i="6"/>
  <c r="J546" i="6"/>
  <c r="K546" i="6"/>
  <c r="L546" i="6"/>
  <c r="M546" i="6"/>
  <c r="D547" i="6"/>
  <c r="E547" i="6"/>
  <c r="F547" i="6"/>
  <c r="G547" i="6"/>
  <c r="H547" i="6"/>
  <c r="I547" i="6"/>
  <c r="J547" i="6"/>
  <c r="K547" i="6"/>
  <c r="L547" i="6"/>
  <c r="M547" i="6"/>
  <c r="D548" i="6"/>
  <c r="E548" i="6"/>
  <c r="F548" i="6"/>
  <c r="G548" i="6"/>
  <c r="H548" i="6"/>
  <c r="I548" i="6"/>
  <c r="J548" i="6"/>
  <c r="K548" i="6"/>
  <c r="L548" i="6"/>
  <c r="M548" i="6"/>
  <c r="D549" i="6"/>
  <c r="E549" i="6"/>
  <c r="F549" i="6"/>
  <c r="G549" i="6"/>
  <c r="H549" i="6"/>
  <c r="I549" i="6"/>
  <c r="J549" i="6"/>
  <c r="K549" i="6"/>
  <c r="L549" i="6"/>
  <c r="M549" i="6"/>
  <c r="D550" i="6"/>
  <c r="E550" i="6"/>
  <c r="F550" i="6"/>
  <c r="G550" i="6"/>
  <c r="H550" i="6"/>
  <c r="I550" i="6"/>
  <c r="J550" i="6"/>
  <c r="K550" i="6"/>
  <c r="L550" i="6"/>
  <c r="M550" i="6"/>
  <c r="D551" i="6"/>
  <c r="E551" i="6"/>
  <c r="F551" i="6"/>
  <c r="G551" i="6"/>
  <c r="H551" i="6"/>
  <c r="I551" i="6"/>
  <c r="J551" i="6"/>
  <c r="K551" i="6"/>
  <c r="L551" i="6"/>
  <c r="M551" i="6"/>
  <c r="D552" i="6"/>
  <c r="E552" i="6"/>
  <c r="F552" i="6"/>
  <c r="G552" i="6"/>
  <c r="H552" i="6"/>
  <c r="I552" i="6"/>
  <c r="J552" i="6"/>
  <c r="K552" i="6"/>
  <c r="L552" i="6"/>
  <c r="M552" i="6"/>
  <c r="D553" i="6"/>
  <c r="E553" i="6"/>
  <c r="F553" i="6"/>
  <c r="G553" i="6"/>
  <c r="H553" i="6"/>
  <c r="I553" i="6"/>
  <c r="J553" i="6"/>
  <c r="K553" i="6"/>
  <c r="L553" i="6"/>
  <c r="M553" i="6"/>
  <c r="D554" i="6"/>
  <c r="E554" i="6"/>
  <c r="F554" i="6"/>
  <c r="G554" i="6"/>
  <c r="H554" i="6"/>
  <c r="I554" i="6"/>
  <c r="J554" i="6"/>
  <c r="K554" i="6"/>
  <c r="L554" i="6"/>
  <c r="M554" i="6"/>
  <c r="D555" i="6"/>
  <c r="E555" i="6"/>
  <c r="F555" i="6"/>
  <c r="G555" i="6"/>
  <c r="H555" i="6"/>
  <c r="I555" i="6"/>
  <c r="J555" i="6"/>
  <c r="K555" i="6"/>
  <c r="L555" i="6"/>
  <c r="M555" i="6"/>
  <c r="D556" i="6"/>
  <c r="E556" i="6"/>
  <c r="F556" i="6"/>
  <c r="G556" i="6"/>
  <c r="H556" i="6"/>
  <c r="I556" i="6"/>
  <c r="J556" i="6"/>
  <c r="K556" i="6"/>
  <c r="L556" i="6"/>
  <c r="M556" i="6"/>
  <c r="D557" i="6"/>
  <c r="E557" i="6"/>
  <c r="F557" i="6"/>
  <c r="G557" i="6"/>
  <c r="H557" i="6"/>
  <c r="I557" i="6"/>
  <c r="J557" i="6"/>
  <c r="K557" i="6"/>
  <c r="L557" i="6"/>
  <c r="M557" i="6"/>
  <c r="D558" i="6"/>
  <c r="E558" i="6"/>
  <c r="F558" i="6"/>
  <c r="G558" i="6"/>
  <c r="H558" i="6"/>
  <c r="I558" i="6"/>
  <c r="J558" i="6"/>
  <c r="K558" i="6"/>
  <c r="L558" i="6"/>
  <c r="M558" i="6"/>
  <c r="D559" i="6"/>
  <c r="E559" i="6"/>
  <c r="F559" i="6"/>
  <c r="G559" i="6"/>
  <c r="H559" i="6"/>
  <c r="I559" i="6"/>
  <c r="J559" i="6"/>
  <c r="K559" i="6"/>
  <c r="L559" i="6"/>
  <c r="M559" i="6"/>
  <c r="D560" i="6"/>
  <c r="E560" i="6"/>
  <c r="F560" i="6"/>
  <c r="G560" i="6"/>
  <c r="H560" i="6"/>
  <c r="I560" i="6"/>
  <c r="J560" i="6"/>
  <c r="K560" i="6"/>
  <c r="L560" i="6"/>
  <c r="M560" i="6"/>
  <c r="D561" i="6"/>
  <c r="E561" i="6"/>
  <c r="F561" i="6"/>
  <c r="G561" i="6"/>
  <c r="H561" i="6"/>
  <c r="I561" i="6"/>
  <c r="J561" i="6"/>
  <c r="K561" i="6"/>
  <c r="L561" i="6"/>
  <c r="M561" i="6"/>
  <c r="D562" i="6"/>
  <c r="E562" i="6"/>
  <c r="F562" i="6"/>
  <c r="G562" i="6"/>
  <c r="H562" i="6"/>
  <c r="I562" i="6"/>
  <c r="J562" i="6"/>
  <c r="K562" i="6"/>
  <c r="L562" i="6"/>
  <c r="M562" i="6"/>
  <c r="D563" i="6"/>
  <c r="E563" i="6"/>
  <c r="F563" i="6"/>
  <c r="G563" i="6"/>
  <c r="H563" i="6"/>
  <c r="I563" i="6"/>
  <c r="J563" i="6"/>
  <c r="K563" i="6"/>
  <c r="L563" i="6"/>
  <c r="M563" i="6"/>
  <c r="D564" i="6"/>
  <c r="E564" i="6"/>
  <c r="F564" i="6"/>
  <c r="G564" i="6"/>
  <c r="H564" i="6"/>
  <c r="I564" i="6"/>
  <c r="J564" i="6"/>
  <c r="K564" i="6"/>
  <c r="L564" i="6"/>
  <c r="M564" i="6"/>
  <c r="D565" i="6"/>
  <c r="E565" i="6"/>
  <c r="F565" i="6"/>
  <c r="G565" i="6"/>
  <c r="H565" i="6"/>
  <c r="I565" i="6"/>
  <c r="J565" i="6"/>
  <c r="K565" i="6"/>
  <c r="L565" i="6"/>
  <c r="M565" i="6"/>
  <c r="D566" i="6"/>
  <c r="E566" i="6"/>
  <c r="F566" i="6"/>
  <c r="G566" i="6"/>
  <c r="H566" i="6"/>
  <c r="I566" i="6"/>
  <c r="J566" i="6"/>
  <c r="K566" i="6"/>
  <c r="L566" i="6"/>
  <c r="M566" i="6"/>
  <c r="D567" i="6"/>
  <c r="E567" i="6"/>
  <c r="F567" i="6"/>
  <c r="G567" i="6"/>
  <c r="H567" i="6"/>
  <c r="I567" i="6"/>
  <c r="J567" i="6"/>
  <c r="K567" i="6"/>
  <c r="L567" i="6"/>
  <c r="M567" i="6"/>
  <c r="D568" i="6"/>
  <c r="E568" i="6"/>
  <c r="F568" i="6"/>
  <c r="G568" i="6"/>
  <c r="H568" i="6"/>
  <c r="I568" i="6"/>
  <c r="J568" i="6"/>
  <c r="K568" i="6"/>
  <c r="L568" i="6"/>
  <c r="M568" i="6"/>
  <c r="D569" i="6"/>
  <c r="E569" i="6"/>
  <c r="F569" i="6"/>
  <c r="G569" i="6"/>
  <c r="H569" i="6"/>
  <c r="I569" i="6"/>
  <c r="J569" i="6"/>
  <c r="K569" i="6"/>
  <c r="L569" i="6"/>
  <c r="M569" i="6"/>
  <c r="D570" i="6"/>
  <c r="E570" i="6"/>
  <c r="F570" i="6"/>
  <c r="G570" i="6"/>
  <c r="H570" i="6"/>
  <c r="I570" i="6"/>
  <c r="J570" i="6"/>
  <c r="K570" i="6"/>
  <c r="L570" i="6"/>
  <c r="M570" i="6"/>
  <c r="D571" i="6"/>
  <c r="E571" i="6"/>
  <c r="F571" i="6"/>
  <c r="G571" i="6"/>
  <c r="H571" i="6"/>
  <c r="I571" i="6"/>
  <c r="J571" i="6"/>
  <c r="K571" i="6"/>
  <c r="L571" i="6"/>
  <c r="M571" i="6"/>
  <c r="D572" i="6"/>
  <c r="E572" i="6"/>
  <c r="F572" i="6"/>
  <c r="G572" i="6"/>
  <c r="H572" i="6"/>
  <c r="I572" i="6"/>
  <c r="J572" i="6"/>
  <c r="K572" i="6"/>
  <c r="L572" i="6"/>
  <c r="M572" i="6"/>
  <c r="D573" i="6"/>
  <c r="E573" i="6"/>
  <c r="F573" i="6"/>
  <c r="G573" i="6"/>
  <c r="H573" i="6"/>
  <c r="I573" i="6"/>
  <c r="J573" i="6"/>
  <c r="K573" i="6"/>
  <c r="L573" i="6"/>
  <c r="M573" i="6"/>
  <c r="D574" i="6"/>
  <c r="E574" i="6"/>
  <c r="F574" i="6"/>
  <c r="G574" i="6"/>
  <c r="H574" i="6"/>
  <c r="I574" i="6"/>
  <c r="J574" i="6"/>
  <c r="K574" i="6"/>
  <c r="L574" i="6"/>
  <c r="M574" i="6"/>
  <c r="D575" i="6"/>
  <c r="E575" i="6"/>
  <c r="F575" i="6"/>
  <c r="G575" i="6"/>
  <c r="H575" i="6"/>
  <c r="I575" i="6"/>
  <c r="J575" i="6"/>
  <c r="K575" i="6"/>
  <c r="L575" i="6"/>
  <c r="M575" i="6"/>
  <c r="D576" i="6"/>
  <c r="E576" i="6"/>
  <c r="F576" i="6"/>
  <c r="G576" i="6"/>
  <c r="H576" i="6"/>
  <c r="I576" i="6"/>
  <c r="J576" i="6"/>
  <c r="K576" i="6"/>
  <c r="L576" i="6"/>
  <c r="M576" i="6"/>
  <c r="D577" i="6"/>
  <c r="E577" i="6"/>
  <c r="F577" i="6"/>
  <c r="G577" i="6"/>
  <c r="H577" i="6"/>
  <c r="I577" i="6"/>
  <c r="J577" i="6"/>
  <c r="K577" i="6"/>
  <c r="L577" i="6"/>
  <c r="M577" i="6"/>
  <c r="D578" i="6"/>
  <c r="E578" i="6"/>
  <c r="F578" i="6"/>
  <c r="G578" i="6"/>
  <c r="H578" i="6"/>
  <c r="I578" i="6"/>
  <c r="J578" i="6"/>
  <c r="K578" i="6"/>
  <c r="L578" i="6"/>
  <c r="M578" i="6"/>
  <c r="D579" i="6"/>
  <c r="E579" i="6"/>
  <c r="F579" i="6"/>
  <c r="G579" i="6"/>
  <c r="H579" i="6"/>
  <c r="I579" i="6"/>
  <c r="J579" i="6"/>
  <c r="K579" i="6"/>
  <c r="L579" i="6"/>
  <c r="M579" i="6"/>
  <c r="D580" i="6"/>
  <c r="E580" i="6"/>
  <c r="F580" i="6"/>
  <c r="G580" i="6"/>
  <c r="H580" i="6"/>
  <c r="I580" i="6"/>
  <c r="J580" i="6"/>
  <c r="K580" i="6"/>
  <c r="L580" i="6"/>
  <c r="M580" i="6"/>
  <c r="D581" i="6"/>
  <c r="E581" i="6"/>
  <c r="F581" i="6"/>
  <c r="G581" i="6"/>
  <c r="H581" i="6"/>
  <c r="I581" i="6"/>
  <c r="J581" i="6"/>
  <c r="K581" i="6"/>
  <c r="L581" i="6"/>
  <c r="M581" i="6"/>
  <c r="D582" i="6"/>
  <c r="E582" i="6"/>
  <c r="F582" i="6"/>
  <c r="G582" i="6"/>
  <c r="H582" i="6"/>
  <c r="I582" i="6"/>
  <c r="J582" i="6"/>
  <c r="K582" i="6"/>
  <c r="L582" i="6"/>
  <c r="M582" i="6"/>
  <c r="D583" i="6"/>
  <c r="E583" i="6"/>
  <c r="F583" i="6"/>
  <c r="G583" i="6"/>
  <c r="H583" i="6"/>
  <c r="I583" i="6"/>
  <c r="J583" i="6"/>
  <c r="K583" i="6"/>
  <c r="L583" i="6"/>
  <c r="M583" i="6"/>
  <c r="D584" i="6"/>
  <c r="E584" i="6"/>
  <c r="F584" i="6"/>
  <c r="G584" i="6"/>
  <c r="H584" i="6"/>
  <c r="I584" i="6"/>
  <c r="J584" i="6"/>
  <c r="K584" i="6"/>
  <c r="L584" i="6"/>
  <c r="M584" i="6"/>
  <c r="D585" i="6"/>
  <c r="E585" i="6"/>
  <c r="F585" i="6"/>
  <c r="G585" i="6"/>
  <c r="H585" i="6"/>
  <c r="I585" i="6"/>
  <c r="J585" i="6"/>
  <c r="K585" i="6"/>
  <c r="L585" i="6"/>
  <c r="M585" i="6"/>
  <c r="D586" i="6"/>
  <c r="E586" i="6"/>
  <c r="F586" i="6"/>
  <c r="G586" i="6"/>
  <c r="H586" i="6"/>
  <c r="I586" i="6"/>
  <c r="J586" i="6"/>
  <c r="K586" i="6"/>
  <c r="L586" i="6"/>
  <c r="M586" i="6"/>
  <c r="D587" i="6"/>
  <c r="E587" i="6"/>
  <c r="F587" i="6"/>
  <c r="G587" i="6"/>
  <c r="H587" i="6"/>
  <c r="I587" i="6"/>
  <c r="J587" i="6"/>
  <c r="K587" i="6"/>
  <c r="L587" i="6"/>
  <c r="M587" i="6"/>
  <c r="D588" i="6"/>
  <c r="E588" i="6"/>
  <c r="F588" i="6"/>
  <c r="G588" i="6"/>
  <c r="H588" i="6"/>
  <c r="I588" i="6"/>
  <c r="J588" i="6"/>
  <c r="K588" i="6"/>
  <c r="L588" i="6"/>
  <c r="M588" i="6"/>
  <c r="D589" i="6"/>
  <c r="E589" i="6"/>
  <c r="F589" i="6"/>
  <c r="G589" i="6"/>
  <c r="H589" i="6"/>
  <c r="I589" i="6"/>
  <c r="J589" i="6"/>
  <c r="K589" i="6"/>
  <c r="L589" i="6"/>
  <c r="M589" i="6"/>
  <c r="D590" i="6"/>
  <c r="E590" i="6"/>
  <c r="F590" i="6"/>
  <c r="G590" i="6"/>
  <c r="H590" i="6"/>
  <c r="I590" i="6"/>
  <c r="J590" i="6"/>
  <c r="K590" i="6"/>
  <c r="L590" i="6"/>
  <c r="M590" i="6"/>
  <c r="D591" i="6"/>
  <c r="E591" i="6"/>
  <c r="F591" i="6"/>
  <c r="G591" i="6"/>
  <c r="H591" i="6"/>
  <c r="I591" i="6"/>
  <c r="J591" i="6"/>
  <c r="K591" i="6"/>
  <c r="L591" i="6"/>
  <c r="M591" i="6"/>
  <c r="D592" i="6"/>
  <c r="E592" i="6"/>
  <c r="F592" i="6"/>
  <c r="G592" i="6"/>
  <c r="H592" i="6"/>
  <c r="I592" i="6"/>
  <c r="J592" i="6"/>
  <c r="K592" i="6"/>
  <c r="L592" i="6"/>
  <c r="M592" i="6"/>
  <c r="D593" i="6"/>
  <c r="E593" i="6"/>
  <c r="F593" i="6"/>
  <c r="G593" i="6"/>
  <c r="H593" i="6"/>
  <c r="I593" i="6"/>
  <c r="J593" i="6"/>
  <c r="K593" i="6"/>
  <c r="L593" i="6"/>
  <c r="M593" i="6"/>
  <c r="D594" i="6"/>
  <c r="E594" i="6"/>
  <c r="F594" i="6"/>
  <c r="G594" i="6"/>
  <c r="H594" i="6"/>
  <c r="I594" i="6"/>
  <c r="J594" i="6"/>
  <c r="K594" i="6"/>
  <c r="L594" i="6"/>
  <c r="M594" i="6"/>
  <c r="D595" i="6"/>
  <c r="E595" i="6"/>
  <c r="F595" i="6"/>
  <c r="G595" i="6"/>
  <c r="H595" i="6"/>
  <c r="I595" i="6"/>
  <c r="J595" i="6"/>
  <c r="K595" i="6"/>
  <c r="L595" i="6"/>
  <c r="M595" i="6"/>
  <c r="D596" i="6"/>
  <c r="E596" i="6"/>
  <c r="F596" i="6"/>
  <c r="G596" i="6"/>
  <c r="H596" i="6"/>
  <c r="I596" i="6"/>
  <c r="J596" i="6"/>
  <c r="K596" i="6"/>
  <c r="L596" i="6"/>
  <c r="M596" i="6"/>
  <c r="D597" i="6"/>
  <c r="E597" i="6"/>
  <c r="F597" i="6"/>
  <c r="G597" i="6"/>
  <c r="H597" i="6"/>
  <c r="I597" i="6"/>
  <c r="J597" i="6"/>
  <c r="K597" i="6"/>
  <c r="L597" i="6"/>
  <c r="M597" i="6"/>
  <c r="D598" i="6"/>
  <c r="E598" i="6"/>
  <c r="F598" i="6"/>
  <c r="G598" i="6"/>
  <c r="H598" i="6"/>
  <c r="I598" i="6"/>
  <c r="J598" i="6"/>
  <c r="K598" i="6"/>
  <c r="L598" i="6"/>
  <c r="M598" i="6"/>
  <c r="D599" i="6"/>
  <c r="E599" i="6"/>
  <c r="F599" i="6"/>
  <c r="G599" i="6"/>
  <c r="H599" i="6"/>
  <c r="I599" i="6"/>
  <c r="J599" i="6"/>
  <c r="K599" i="6"/>
  <c r="L599" i="6"/>
  <c r="M599" i="6"/>
  <c r="D600" i="6"/>
  <c r="E600" i="6"/>
  <c r="F600" i="6"/>
  <c r="G600" i="6"/>
  <c r="H600" i="6"/>
  <c r="I600" i="6"/>
  <c r="J600" i="6"/>
  <c r="K600" i="6"/>
  <c r="L600" i="6"/>
  <c r="M600" i="6"/>
  <c r="D601" i="6"/>
  <c r="E601" i="6"/>
  <c r="F601" i="6"/>
  <c r="G601" i="6"/>
  <c r="H601" i="6"/>
  <c r="I601" i="6"/>
  <c r="J601" i="6"/>
  <c r="K601" i="6"/>
  <c r="L601" i="6"/>
  <c r="M601" i="6"/>
  <c r="D602" i="6"/>
  <c r="E602" i="6"/>
  <c r="F602" i="6"/>
  <c r="G602" i="6"/>
  <c r="H602" i="6"/>
  <c r="I602" i="6"/>
  <c r="J602" i="6"/>
  <c r="K602" i="6"/>
  <c r="L602" i="6"/>
  <c r="M602" i="6"/>
  <c r="D603" i="6"/>
  <c r="E603" i="6"/>
  <c r="F603" i="6"/>
  <c r="G603" i="6"/>
  <c r="H603" i="6"/>
  <c r="I603" i="6"/>
  <c r="J603" i="6"/>
  <c r="K603" i="6"/>
  <c r="L603" i="6"/>
  <c r="M603" i="6"/>
  <c r="D604" i="6"/>
  <c r="E604" i="6"/>
  <c r="F604" i="6"/>
  <c r="G604" i="6"/>
  <c r="H604" i="6"/>
  <c r="I604" i="6"/>
  <c r="J604" i="6"/>
  <c r="K604" i="6"/>
  <c r="L604" i="6"/>
  <c r="M604" i="6"/>
  <c r="D605" i="6"/>
  <c r="E605" i="6"/>
  <c r="F605" i="6"/>
  <c r="G605" i="6"/>
  <c r="H605" i="6"/>
  <c r="I605" i="6"/>
  <c r="J605" i="6"/>
  <c r="K605" i="6"/>
  <c r="L605" i="6"/>
  <c r="M605" i="6"/>
  <c r="D606" i="6"/>
  <c r="E606" i="6"/>
  <c r="F606" i="6"/>
  <c r="G606" i="6"/>
  <c r="H606" i="6"/>
  <c r="I606" i="6"/>
  <c r="J606" i="6"/>
  <c r="K606" i="6"/>
  <c r="L606" i="6"/>
  <c r="M606" i="6"/>
  <c r="D607" i="6"/>
  <c r="E607" i="6"/>
  <c r="F607" i="6"/>
  <c r="G607" i="6"/>
  <c r="H607" i="6"/>
  <c r="I607" i="6"/>
  <c r="J607" i="6"/>
  <c r="K607" i="6"/>
  <c r="L607" i="6"/>
  <c r="M607" i="6"/>
  <c r="D608" i="6"/>
  <c r="E608" i="6"/>
  <c r="F608" i="6"/>
  <c r="G608" i="6"/>
  <c r="H608" i="6"/>
  <c r="I608" i="6"/>
  <c r="J608" i="6"/>
  <c r="K608" i="6"/>
  <c r="L608" i="6"/>
  <c r="M608" i="6"/>
  <c r="D609" i="6"/>
  <c r="E609" i="6"/>
  <c r="F609" i="6"/>
  <c r="G609" i="6"/>
  <c r="H609" i="6"/>
  <c r="I609" i="6"/>
  <c r="J609" i="6"/>
  <c r="K609" i="6"/>
  <c r="L609" i="6"/>
  <c r="M609" i="6"/>
  <c r="D610" i="6"/>
  <c r="E610" i="6"/>
  <c r="F610" i="6"/>
  <c r="G610" i="6"/>
  <c r="H610" i="6"/>
  <c r="I610" i="6"/>
  <c r="J610" i="6"/>
  <c r="K610" i="6"/>
  <c r="L610" i="6"/>
  <c r="M610" i="6"/>
  <c r="D611" i="6"/>
  <c r="E611" i="6"/>
  <c r="F611" i="6"/>
  <c r="G611" i="6"/>
  <c r="H611" i="6"/>
  <c r="I611" i="6"/>
  <c r="J611" i="6"/>
  <c r="K611" i="6"/>
  <c r="L611" i="6"/>
  <c r="M611" i="6"/>
  <c r="D612" i="6"/>
  <c r="E612" i="6"/>
  <c r="F612" i="6"/>
  <c r="G612" i="6"/>
  <c r="H612" i="6"/>
  <c r="I612" i="6"/>
  <c r="J612" i="6"/>
  <c r="K612" i="6"/>
  <c r="L612" i="6"/>
  <c r="M612" i="6"/>
  <c r="D613" i="6"/>
  <c r="E613" i="6"/>
  <c r="F613" i="6"/>
  <c r="G613" i="6"/>
  <c r="H613" i="6"/>
  <c r="I613" i="6"/>
  <c r="J613" i="6"/>
  <c r="K613" i="6"/>
  <c r="L613" i="6"/>
  <c r="M613" i="6"/>
  <c r="D614" i="6"/>
  <c r="E614" i="6"/>
  <c r="F614" i="6"/>
  <c r="G614" i="6"/>
  <c r="H614" i="6"/>
  <c r="I614" i="6"/>
  <c r="J614" i="6"/>
  <c r="K614" i="6"/>
  <c r="L614" i="6"/>
  <c r="M614" i="6"/>
  <c r="D615" i="6"/>
  <c r="E615" i="6"/>
  <c r="F615" i="6"/>
  <c r="G615" i="6"/>
  <c r="H615" i="6"/>
  <c r="I615" i="6"/>
  <c r="J615" i="6"/>
  <c r="K615" i="6"/>
  <c r="L615" i="6"/>
  <c r="M615" i="6"/>
  <c r="D616" i="6"/>
  <c r="E616" i="6"/>
  <c r="F616" i="6"/>
  <c r="G616" i="6"/>
  <c r="H616" i="6"/>
  <c r="I616" i="6"/>
  <c r="J616" i="6"/>
  <c r="K616" i="6"/>
  <c r="L616" i="6"/>
  <c r="M616" i="6"/>
  <c r="D617" i="6"/>
  <c r="E617" i="6"/>
  <c r="F617" i="6"/>
  <c r="G617" i="6"/>
  <c r="H617" i="6"/>
  <c r="I617" i="6"/>
  <c r="J617" i="6"/>
  <c r="K617" i="6"/>
  <c r="L617" i="6"/>
  <c r="M617" i="6"/>
  <c r="D618" i="6"/>
  <c r="E618" i="6"/>
  <c r="F618" i="6"/>
  <c r="G618" i="6"/>
  <c r="H618" i="6"/>
  <c r="I618" i="6"/>
  <c r="J618" i="6"/>
  <c r="K618" i="6"/>
  <c r="L618" i="6"/>
  <c r="M618" i="6"/>
  <c r="D619" i="6"/>
  <c r="E619" i="6"/>
  <c r="F619" i="6"/>
  <c r="G619" i="6"/>
  <c r="H619" i="6"/>
  <c r="I619" i="6"/>
  <c r="J619" i="6"/>
  <c r="K619" i="6"/>
  <c r="L619" i="6"/>
  <c r="M619" i="6"/>
  <c r="D620" i="6"/>
  <c r="E620" i="6"/>
  <c r="F620" i="6"/>
  <c r="G620" i="6"/>
  <c r="H620" i="6"/>
  <c r="I620" i="6"/>
  <c r="J620" i="6"/>
  <c r="K620" i="6"/>
  <c r="L620" i="6"/>
  <c r="M620" i="6"/>
  <c r="D621" i="6"/>
  <c r="E621" i="6"/>
  <c r="F621" i="6"/>
  <c r="G621" i="6"/>
  <c r="H621" i="6"/>
  <c r="I621" i="6"/>
  <c r="J621" i="6"/>
  <c r="K621" i="6"/>
  <c r="L621" i="6"/>
  <c r="M621" i="6"/>
  <c r="D622" i="6"/>
  <c r="E622" i="6"/>
  <c r="F622" i="6"/>
  <c r="G622" i="6"/>
  <c r="H622" i="6"/>
  <c r="I622" i="6"/>
  <c r="J622" i="6"/>
  <c r="K622" i="6"/>
  <c r="L622" i="6"/>
  <c r="M622" i="6"/>
  <c r="D623" i="6"/>
  <c r="E623" i="6"/>
  <c r="F623" i="6"/>
  <c r="G623" i="6"/>
  <c r="H623" i="6"/>
  <c r="I623" i="6"/>
  <c r="J623" i="6"/>
  <c r="K623" i="6"/>
  <c r="L623" i="6"/>
  <c r="M623" i="6"/>
  <c r="D624" i="6"/>
  <c r="E624" i="6"/>
  <c r="F624" i="6"/>
  <c r="G624" i="6"/>
  <c r="H624" i="6"/>
  <c r="I624" i="6"/>
  <c r="J624" i="6"/>
  <c r="K624" i="6"/>
  <c r="L624" i="6"/>
  <c r="M624" i="6"/>
  <c r="D625" i="6"/>
  <c r="E625" i="6"/>
  <c r="F625" i="6"/>
  <c r="G625" i="6"/>
  <c r="H625" i="6"/>
  <c r="I625" i="6"/>
  <c r="J625" i="6"/>
  <c r="K625" i="6"/>
  <c r="L625" i="6"/>
  <c r="M625" i="6"/>
  <c r="D626" i="6"/>
  <c r="E626" i="6"/>
  <c r="F626" i="6"/>
  <c r="G626" i="6"/>
  <c r="H626" i="6"/>
  <c r="I626" i="6"/>
  <c r="J626" i="6"/>
  <c r="K626" i="6"/>
  <c r="L626" i="6"/>
  <c r="M626" i="6"/>
  <c r="D627" i="6"/>
  <c r="E627" i="6"/>
  <c r="F627" i="6"/>
  <c r="G627" i="6"/>
  <c r="H627" i="6"/>
  <c r="I627" i="6"/>
  <c r="J627" i="6"/>
  <c r="K627" i="6"/>
  <c r="L627" i="6"/>
  <c r="M627" i="6"/>
  <c r="D628" i="6"/>
  <c r="E628" i="6"/>
  <c r="F628" i="6"/>
  <c r="G628" i="6"/>
  <c r="H628" i="6"/>
  <c r="I628" i="6"/>
  <c r="J628" i="6"/>
  <c r="K628" i="6"/>
  <c r="L628" i="6"/>
  <c r="M628" i="6"/>
  <c r="D629" i="6"/>
  <c r="E629" i="6"/>
  <c r="F629" i="6"/>
  <c r="G629" i="6"/>
  <c r="H629" i="6"/>
  <c r="I629" i="6"/>
  <c r="J629" i="6"/>
  <c r="K629" i="6"/>
  <c r="L629" i="6"/>
  <c r="M629" i="6"/>
  <c r="D630" i="6"/>
  <c r="E630" i="6"/>
  <c r="F630" i="6"/>
  <c r="G630" i="6"/>
  <c r="H630" i="6"/>
  <c r="I630" i="6"/>
  <c r="J630" i="6"/>
  <c r="K630" i="6"/>
  <c r="L630" i="6"/>
  <c r="M630" i="6"/>
  <c r="D631" i="6"/>
  <c r="E631" i="6"/>
  <c r="F631" i="6"/>
  <c r="G631" i="6"/>
  <c r="H631" i="6"/>
  <c r="I631" i="6"/>
  <c r="J631" i="6"/>
  <c r="K631" i="6"/>
  <c r="L631" i="6"/>
  <c r="M631" i="6"/>
  <c r="D632" i="6"/>
  <c r="E632" i="6"/>
  <c r="F632" i="6"/>
  <c r="G632" i="6"/>
  <c r="H632" i="6"/>
  <c r="I632" i="6"/>
  <c r="J632" i="6"/>
  <c r="K632" i="6"/>
  <c r="L632" i="6"/>
  <c r="M632" i="6"/>
  <c r="D633" i="6"/>
  <c r="E633" i="6"/>
  <c r="F633" i="6"/>
  <c r="G633" i="6"/>
  <c r="H633" i="6"/>
  <c r="I633" i="6"/>
  <c r="J633" i="6"/>
  <c r="K633" i="6"/>
  <c r="L633" i="6"/>
  <c r="M633" i="6"/>
  <c r="D634" i="6"/>
  <c r="E634" i="6"/>
  <c r="F634" i="6"/>
  <c r="G634" i="6"/>
  <c r="H634" i="6"/>
  <c r="I634" i="6"/>
  <c r="J634" i="6"/>
  <c r="K634" i="6"/>
  <c r="L634" i="6"/>
  <c r="M634" i="6"/>
  <c r="D635" i="6"/>
  <c r="E635" i="6"/>
  <c r="F635" i="6"/>
  <c r="G635" i="6"/>
  <c r="H635" i="6"/>
  <c r="I635" i="6"/>
  <c r="J635" i="6"/>
  <c r="K635" i="6"/>
  <c r="L635" i="6"/>
  <c r="M635" i="6"/>
  <c r="D636" i="6"/>
  <c r="E636" i="6"/>
  <c r="F636" i="6"/>
  <c r="G636" i="6"/>
  <c r="H636" i="6"/>
  <c r="I636" i="6"/>
  <c r="J636" i="6"/>
  <c r="K636" i="6"/>
  <c r="L636" i="6"/>
  <c r="M636" i="6"/>
  <c r="D637" i="6"/>
  <c r="E637" i="6"/>
  <c r="F637" i="6"/>
  <c r="G637" i="6"/>
  <c r="H637" i="6"/>
  <c r="I637" i="6"/>
  <c r="J637" i="6"/>
  <c r="K637" i="6"/>
  <c r="L637" i="6"/>
  <c r="M637" i="6"/>
  <c r="D638" i="6"/>
  <c r="E638" i="6"/>
  <c r="F638" i="6"/>
  <c r="G638" i="6"/>
  <c r="H638" i="6"/>
  <c r="I638" i="6"/>
  <c r="J638" i="6"/>
  <c r="K638" i="6"/>
  <c r="L638" i="6"/>
  <c r="M638" i="6"/>
  <c r="D639" i="6"/>
  <c r="E639" i="6"/>
  <c r="F639" i="6"/>
  <c r="G639" i="6"/>
  <c r="H639" i="6"/>
  <c r="I639" i="6"/>
  <c r="J639" i="6"/>
  <c r="K639" i="6"/>
  <c r="L639" i="6"/>
  <c r="M639" i="6"/>
  <c r="D640" i="6"/>
  <c r="E640" i="6"/>
  <c r="F640" i="6"/>
  <c r="G640" i="6"/>
  <c r="H640" i="6"/>
  <c r="I640" i="6"/>
  <c r="J640" i="6"/>
  <c r="K640" i="6"/>
  <c r="L640" i="6"/>
  <c r="M640" i="6"/>
  <c r="D641" i="6"/>
  <c r="E641" i="6"/>
  <c r="F641" i="6"/>
  <c r="G641" i="6"/>
  <c r="H641" i="6"/>
  <c r="I641" i="6"/>
  <c r="J641" i="6"/>
  <c r="K641" i="6"/>
  <c r="L641" i="6"/>
  <c r="M641" i="6"/>
  <c r="D642" i="6"/>
  <c r="E642" i="6"/>
  <c r="F642" i="6"/>
  <c r="G642" i="6"/>
  <c r="H642" i="6"/>
  <c r="I642" i="6"/>
  <c r="J642" i="6"/>
  <c r="K642" i="6"/>
  <c r="L642" i="6"/>
  <c r="M642" i="6"/>
  <c r="D643" i="6"/>
  <c r="E643" i="6"/>
  <c r="F643" i="6"/>
  <c r="G643" i="6"/>
  <c r="H643" i="6"/>
  <c r="I643" i="6"/>
  <c r="J643" i="6"/>
  <c r="K643" i="6"/>
  <c r="L643" i="6"/>
  <c r="M643" i="6"/>
  <c r="D644" i="6"/>
  <c r="E644" i="6"/>
  <c r="F644" i="6"/>
  <c r="G644" i="6"/>
  <c r="H644" i="6"/>
  <c r="I644" i="6"/>
  <c r="J644" i="6"/>
  <c r="K644" i="6"/>
  <c r="L644" i="6"/>
  <c r="M644" i="6"/>
  <c r="D645" i="6"/>
  <c r="E645" i="6"/>
  <c r="F645" i="6"/>
  <c r="G645" i="6"/>
  <c r="H645" i="6"/>
  <c r="I645" i="6"/>
  <c r="J645" i="6"/>
  <c r="K645" i="6"/>
  <c r="L645" i="6"/>
  <c r="M645" i="6"/>
  <c r="D646" i="6"/>
  <c r="E646" i="6"/>
  <c r="F646" i="6"/>
  <c r="G646" i="6"/>
  <c r="H646" i="6"/>
  <c r="I646" i="6"/>
  <c r="J646" i="6"/>
  <c r="K646" i="6"/>
  <c r="L646" i="6"/>
  <c r="M646" i="6"/>
  <c r="D647" i="6"/>
  <c r="E647" i="6"/>
  <c r="F647" i="6"/>
  <c r="G647" i="6"/>
  <c r="H647" i="6"/>
  <c r="I647" i="6"/>
  <c r="J647" i="6"/>
  <c r="K647" i="6"/>
  <c r="L647" i="6"/>
  <c r="M647" i="6"/>
  <c r="D648" i="6"/>
  <c r="E648" i="6"/>
  <c r="F648" i="6"/>
  <c r="G648" i="6"/>
  <c r="H648" i="6"/>
  <c r="I648" i="6"/>
  <c r="J648" i="6"/>
  <c r="K648" i="6"/>
  <c r="L648" i="6"/>
  <c r="M648" i="6"/>
  <c r="D649" i="6"/>
  <c r="E649" i="6"/>
  <c r="F649" i="6"/>
  <c r="G649" i="6"/>
  <c r="H649" i="6"/>
  <c r="I649" i="6"/>
  <c r="J649" i="6"/>
  <c r="K649" i="6"/>
  <c r="L649" i="6"/>
  <c r="M649" i="6"/>
  <c r="D650" i="6"/>
  <c r="E650" i="6"/>
  <c r="F650" i="6"/>
  <c r="G650" i="6"/>
  <c r="H650" i="6"/>
  <c r="I650" i="6"/>
  <c r="J650" i="6"/>
  <c r="K650" i="6"/>
  <c r="L650" i="6"/>
  <c r="M650" i="6"/>
  <c r="D651" i="6"/>
  <c r="E651" i="6"/>
  <c r="F651" i="6"/>
  <c r="G651" i="6"/>
  <c r="H651" i="6"/>
  <c r="I651" i="6"/>
  <c r="J651" i="6"/>
  <c r="K651" i="6"/>
  <c r="L651" i="6"/>
  <c r="M651" i="6"/>
  <c r="D652" i="6"/>
  <c r="E652" i="6"/>
  <c r="F652" i="6"/>
  <c r="G652" i="6"/>
  <c r="H652" i="6"/>
  <c r="I652" i="6"/>
  <c r="J652" i="6"/>
  <c r="K652" i="6"/>
  <c r="L652" i="6"/>
  <c r="M652" i="6"/>
  <c r="D653" i="6"/>
  <c r="E653" i="6"/>
  <c r="F653" i="6"/>
  <c r="G653" i="6"/>
  <c r="H653" i="6"/>
  <c r="I653" i="6"/>
  <c r="J653" i="6"/>
  <c r="K653" i="6"/>
  <c r="L653" i="6"/>
  <c r="M653" i="6"/>
  <c r="D654" i="6"/>
  <c r="E654" i="6"/>
  <c r="F654" i="6"/>
  <c r="G654" i="6"/>
  <c r="H654" i="6"/>
  <c r="I654" i="6"/>
  <c r="J654" i="6"/>
  <c r="K654" i="6"/>
  <c r="L654" i="6"/>
  <c r="M654" i="6"/>
  <c r="D655" i="6"/>
  <c r="E655" i="6"/>
  <c r="F655" i="6"/>
  <c r="G655" i="6"/>
  <c r="H655" i="6"/>
  <c r="I655" i="6"/>
  <c r="J655" i="6"/>
  <c r="K655" i="6"/>
  <c r="L655" i="6"/>
  <c r="M655" i="6"/>
  <c r="D656" i="6"/>
  <c r="E656" i="6"/>
  <c r="F656" i="6"/>
  <c r="G656" i="6"/>
  <c r="H656" i="6"/>
  <c r="I656" i="6"/>
  <c r="J656" i="6"/>
  <c r="K656" i="6"/>
  <c r="L656" i="6"/>
  <c r="M656" i="6"/>
  <c r="D657" i="6"/>
  <c r="E657" i="6"/>
  <c r="F657" i="6"/>
  <c r="G657" i="6"/>
  <c r="H657" i="6"/>
  <c r="I657" i="6"/>
  <c r="J657" i="6"/>
  <c r="K657" i="6"/>
  <c r="L657" i="6"/>
  <c r="M657" i="6"/>
  <c r="D658" i="6"/>
  <c r="E658" i="6"/>
  <c r="F658" i="6"/>
  <c r="G658" i="6"/>
  <c r="H658" i="6"/>
  <c r="I658" i="6"/>
  <c r="J658" i="6"/>
  <c r="K658" i="6"/>
  <c r="L658" i="6"/>
  <c r="M658" i="6"/>
  <c r="D659" i="6"/>
  <c r="E659" i="6"/>
  <c r="F659" i="6"/>
  <c r="G659" i="6"/>
  <c r="H659" i="6"/>
  <c r="I659" i="6"/>
  <c r="J659" i="6"/>
  <c r="K659" i="6"/>
  <c r="L659" i="6"/>
  <c r="M659" i="6"/>
  <c r="D660" i="6"/>
  <c r="E660" i="6"/>
  <c r="F660" i="6"/>
  <c r="G660" i="6"/>
  <c r="H660" i="6"/>
  <c r="I660" i="6"/>
  <c r="J660" i="6"/>
  <c r="K660" i="6"/>
  <c r="L660" i="6"/>
  <c r="M660" i="6"/>
  <c r="D661" i="6"/>
  <c r="E661" i="6"/>
  <c r="F661" i="6"/>
  <c r="G661" i="6"/>
  <c r="H661" i="6"/>
  <c r="I661" i="6"/>
  <c r="J661" i="6"/>
  <c r="K661" i="6"/>
  <c r="L661" i="6"/>
  <c r="M661" i="6"/>
  <c r="D662" i="6"/>
  <c r="E662" i="6"/>
  <c r="F662" i="6"/>
  <c r="G662" i="6"/>
  <c r="H662" i="6"/>
  <c r="I662" i="6"/>
  <c r="J662" i="6"/>
  <c r="K662" i="6"/>
  <c r="L662" i="6"/>
  <c r="M662" i="6"/>
  <c r="D663" i="6"/>
  <c r="E663" i="6"/>
  <c r="F663" i="6"/>
  <c r="G663" i="6"/>
  <c r="H663" i="6"/>
  <c r="I663" i="6"/>
  <c r="J663" i="6"/>
  <c r="K663" i="6"/>
  <c r="L663" i="6"/>
  <c r="M663" i="6"/>
  <c r="D664" i="6"/>
  <c r="E664" i="6"/>
  <c r="F664" i="6"/>
  <c r="G664" i="6"/>
  <c r="H664" i="6"/>
  <c r="I664" i="6"/>
  <c r="J664" i="6"/>
  <c r="K664" i="6"/>
  <c r="L664" i="6"/>
  <c r="M664" i="6"/>
  <c r="D665" i="6"/>
  <c r="E665" i="6"/>
  <c r="F665" i="6"/>
  <c r="G665" i="6"/>
  <c r="H665" i="6"/>
  <c r="I665" i="6"/>
  <c r="J665" i="6"/>
  <c r="K665" i="6"/>
  <c r="L665" i="6"/>
  <c r="M665" i="6"/>
  <c r="D666" i="6"/>
  <c r="E666" i="6"/>
  <c r="F666" i="6"/>
  <c r="G666" i="6"/>
  <c r="H666" i="6"/>
  <c r="I666" i="6"/>
  <c r="J666" i="6"/>
  <c r="K666" i="6"/>
  <c r="L666" i="6"/>
  <c r="M666" i="6"/>
  <c r="D667" i="6"/>
  <c r="E667" i="6"/>
  <c r="F667" i="6"/>
  <c r="G667" i="6"/>
  <c r="H667" i="6"/>
  <c r="I667" i="6"/>
  <c r="J667" i="6"/>
  <c r="K667" i="6"/>
  <c r="L667" i="6"/>
  <c r="M667" i="6"/>
  <c r="D668" i="6"/>
  <c r="E668" i="6"/>
  <c r="F668" i="6"/>
  <c r="G668" i="6"/>
  <c r="H668" i="6"/>
  <c r="I668" i="6"/>
  <c r="J668" i="6"/>
  <c r="K668" i="6"/>
  <c r="L668" i="6"/>
  <c r="M668" i="6"/>
  <c r="D669" i="6"/>
  <c r="E669" i="6"/>
  <c r="F669" i="6"/>
  <c r="G669" i="6"/>
  <c r="H669" i="6"/>
  <c r="I669" i="6"/>
  <c r="J669" i="6"/>
  <c r="K669" i="6"/>
  <c r="L669" i="6"/>
  <c r="M669" i="6"/>
  <c r="D670" i="6"/>
  <c r="E670" i="6"/>
  <c r="F670" i="6"/>
  <c r="G670" i="6"/>
  <c r="H670" i="6"/>
  <c r="I670" i="6"/>
  <c r="J670" i="6"/>
  <c r="K670" i="6"/>
  <c r="L670" i="6"/>
  <c r="M670" i="6"/>
  <c r="D671" i="6"/>
  <c r="E671" i="6"/>
  <c r="F671" i="6"/>
  <c r="G671" i="6"/>
  <c r="H671" i="6"/>
  <c r="I671" i="6"/>
  <c r="J671" i="6"/>
  <c r="K671" i="6"/>
  <c r="L671" i="6"/>
  <c r="M671" i="6"/>
  <c r="D672" i="6"/>
  <c r="E672" i="6"/>
  <c r="F672" i="6"/>
  <c r="G672" i="6"/>
  <c r="H672" i="6"/>
  <c r="I672" i="6"/>
  <c r="J672" i="6"/>
  <c r="K672" i="6"/>
  <c r="L672" i="6"/>
  <c r="M672" i="6"/>
  <c r="D673" i="6"/>
  <c r="E673" i="6"/>
  <c r="F673" i="6"/>
  <c r="G673" i="6"/>
  <c r="H673" i="6"/>
  <c r="I673" i="6"/>
  <c r="J673" i="6"/>
  <c r="K673" i="6"/>
  <c r="L673" i="6"/>
  <c r="M673" i="6"/>
  <c r="D674" i="6"/>
  <c r="E674" i="6"/>
  <c r="F674" i="6"/>
  <c r="G674" i="6"/>
  <c r="H674" i="6"/>
  <c r="I674" i="6"/>
  <c r="J674" i="6"/>
  <c r="K674" i="6"/>
  <c r="L674" i="6"/>
  <c r="M674" i="6"/>
  <c r="D675" i="6"/>
  <c r="E675" i="6"/>
  <c r="F675" i="6"/>
  <c r="G675" i="6"/>
  <c r="H675" i="6"/>
  <c r="I675" i="6"/>
  <c r="J675" i="6"/>
  <c r="K675" i="6"/>
  <c r="L675" i="6"/>
  <c r="M675" i="6"/>
  <c r="D676" i="6"/>
  <c r="E676" i="6"/>
  <c r="F676" i="6"/>
  <c r="G676" i="6"/>
  <c r="H676" i="6"/>
  <c r="I676" i="6"/>
  <c r="J676" i="6"/>
  <c r="K676" i="6"/>
  <c r="L676" i="6"/>
  <c r="M676" i="6"/>
  <c r="D677" i="6"/>
  <c r="E677" i="6"/>
  <c r="F677" i="6"/>
  <c r="G677" i="6"/>
  <c r="H677" i="6"/>
  <c r="I677" i="6"/>
  <c r="J677" i="6"/>
  <c r="K677" i="6"/>
  <c r="L677" i="6"/>
  <c r="M677" i="6"/>
  <c r="D678" i="6"/>
  <c r="E678" i="6"/>
  <c r="F678" i="6"/>
  <c r="G678" i="6"/>
  <c r="H678" i="6"/>
  <c r="I678" i="6"/>
  <c r="J678" i="6"/>
  <c r="K678" i="6"/>
  <c r="L678" i="6"/>
  <c r="M678" i="6"/>
  <c r="D679" i="6"/>
  <c r="E679" i="6"/>
  <c r="F679" i="6"/>
  <c r="G679" i="6"/>
  <c r="H679" i="6"/>
  <c r="I679" i="6"/>
  <c r="J679" i="6"/>
  <c r="K679" i="6"/>
  <c r="L679" i="6"/>
  <c r="M679" i="6"/>
  <c r="D680" i="6"/>
  <c r="E680" i="6"/>
  <c r="F680" i="6"/>
  <c r="G680" i="6"/>
  <c r="H680" i="6"/>
  <c r="I680" i="6"/>
  <c r="J680" i="6"/>
  <c r="K680" i="6"/>
  <c r="L680" i="6"/>
  <c r="M680" i="6"/>
  <c r="D681" i="6"/>
  <c r="E681" i="6"/>
  <c r="F681" i="6"/>
  <c r="G681" i="6"/>
  <c r="H681" i="6"/>
  <c r="I681" i="6"/>
  <c r="J681" i="6"/>
  <c r="K681" i="6"/>
  <c r="L681" i="6"/>
  <c r="M681" i="6"/>
  <c r="D682" i="6"/>
  <c r="E682" i="6"/>
  <c r="F682" i="6"/>
  <c r="G682" i="6"/>
  <c r="H682" i="6"/>
  <c r="I682" i="6"/>
  <c r="J682" i="6"/>
  <c r="K682" i="6"/>
  <c r="L682" i="6"/>
  <c r="M682" i="6"/>
  <c r="D683" i="6"/>
  <c r="E683" i="6"/>
  <c r="F683" i="6"/>
  <c r="G683" i="6"/>
  <c r="H683" i="6"/>
  <c r="I683" i="6"/>
  <c r="J683" i="6"/>
  <c r="K683" i="6"/>
  <c r="L683" i="6"/>
  <c r="M683" i="6"/>
  <c r="D684" i="6"/>
  <c r="E684" i="6"/>
  <c r="F684" i="6"/>
  <c r="G684" i="6"/>
  <c r="H684" i="6"/>
  <c r="I684" i="6"/>
  <c r="J684" i="6"/>
  <c r="K684" i="6"/>
  <c r="L684" i="6"/>
  <c r="M684" i="6"/>
  <c r="D685" i="6"/>
  <c r="E685" i="6"/>
  <c r="F685" i="6"/>
  <c r="G685" i="6"/>
  <c r="H685" i="6"/>
  <c r="I685" i="6"/>
  <c r="J685" i="6"/>
  <c r="K685" i="6"/>
  <c r="L685" i="6"/>
  <c r="M685" i="6"/>
  <c r="D686" i="6"/>
  <c r="E686" i="6"/>
  <c r="F686" i="6"/>
  <c r="G686" i="6"/>
  <c r="H686" i="6"/>
  <c r="I686" i="6"/>
  <c r="J686" i="6"/>
  <c r="K686" i="6"/>
  <c r="L686" i="6"/>
  <c r="M686" i="6"/>
  <c r="D687" i="6"/>
  <c r="E687" i="6"/>
  <c r="F687" i="6"/>
  <c r="G687" i="6"/>
  <c r="H687" i="6"/>
  <c r="I687" i="6"/>
  <c r="J687" i="6"/>
  <c r="K687" i="6"/>
  <c r="L687" i="6"/>
  <c r="M687" i="6"/>
  <c r="D688" i="6"/>
  <c r="E688" i="6"/>
  <c r="F688" i="6"/>
  <c r="G688" i="6"/>
  <c r="H688" i="6"/>
  <c r="I688" i="6"/>
  <c r="J688" i="6"/>
  <c r="K688" i="6"/>
  <c r="L688" i="6"/>
  <c r="M688" i="6"/>
  <c r="D689" i="6"/>
  <c r="E689" i="6"/>
  <c r="F689" i="6"/>
  <c r="G689" i="6"/>
  <c r="H689" i="6"/>
  <c r="I689" i="6"/>
  <c r="J689" i="6"/>
  <c r="K689" i="6"/>
  <c r="L689" i="6"/>
  <c r="M689" i="6"/>
  <c r="D690" i="6"/>
  <c r="E690" i="6"/>
  <c r="F690" i="6"/>
  <c r="G690" i="6"/>
  <c r="H690" i="6"/>
  <c r="I690" i="6"/>
  <c r="J690" i="6"/>
  <c r="K690" i="6"/>
  <c r="L690" i="6"/>
  <c r="M690" i="6"/>
  <c r="D691" i="6"/>
  <c r="E691" i="6"/>
  <c r="F691" i="6"/>
  <c r="G691" i="6"/>
  <c r="H691" i="6"/>
  <c r="I691" i="6"/>
  <c r="J691" i="6"/>
  <c r="K691" i="6"/>
  <c r="L691" i="6"/>
  <c r="M691" i="6"/>
  <c r="D692" i="6"/>
  <c r="E692" i="6"/>
  <c r="F692" i="6"/>
  <c r="G692" i="6"/>
  <c r="H692" i="6"/>
  <c r="I692" i="6"/>
  <c r="J692" i="6"/>
  <c r="K692" i="6"/>
  <c r="L692" i="6"/>
  <c r="M692" i="6"/>
  <c r="D693" i="6"/>
  <c r="E693" i="6"/>
  <c r="F693" i="6"/>
  <c r="G693" i="6"/>
  <c r="H693" i="6"/>
  <c r="I693" i="6"/>
  <c r="J693" i="6"/>
  <c r="K693" i="6"/>
  <c r="L693" i="6"/>
  <c r="M693" i="6"/>
  <c r="D694" i="6"/>
  <c r="E694" i="6"/>
  <c r="F694" i="6"/>
  <c r="G694" i="6"/>
  <c r="H694" i="6"/>
  <c r="I694" i="6"/>
  <c r="J694" i="6"/>
  <c r="K694" i="6"/>
  <c r="L694" i="6"/>
  <c r="M694" i="6"/>
  <c r="D695" i="6"/>
  <c r="E695" i="6"/>
  <c r="F695" i="6"/>
  <c r="G695" i="6"/>
  <c r="H695" i="6"/>
  <c r="I695" i="6"/>
  <c r="J695" i="6"/>
  <c r="K695" i="6"/>
  <c r="L695" i="6"/>
  <c r="M695" i="6"/>
  <c r="D696" i="6"/>
  <c r="E696" i="6"/>
  <c r="F696" i="6"/>
  <c r="G696" i="6"/>
  <c r="H696" i="6"/>
  <c r="I696" i="6"/>
  <c r="J696" i="6"/>
  <c r="K696" i="6"/>
  <c r="L696" i="6"/>
  <c r="M696" i="6"/>
  <c r="D697" i="6"/>
  <c r="E697" i="6"/>
  <c r="F697" i="6"/>
  <c r="G697" i="6"/>
  <c r="H697" i="6"/>
  <c r="I697" i="6"/>
  <c r="J697" i="6"/>
  <c r="K697" i="6"/>
  <c r="L697" i="6"/>
  <c r="M697" i="6"/>
  <c r="D698" i="6"/>
  <c r="E698" i="6"/>
  <c r="F698" i="6"/>
  <c r="G698" i="6"/>
  <c r="H698" i="6"/>
  <c r="I698" i="6"/>
  <c r="J698" i="6"/>
  <c r="K698" i="6"/>
  <c r="L698" i="6"/>
  <c r="M698" i="6"/>
  <c r="D699" i="6"/>
  <c r="E699" i="6"/>
  <c r="F699" i="6"/>
  <c r="G699" i="6"/>
  <c r="H699" i="6"/>
  <c r="I699" i="6"/>
  <c r="J699" i="6"/>
  <c r="K699" i="6"/>
  <c r="L699" i="6"/>
  <c r="M699" i="6"/>
  <c r="D700" i="6"/>
  <c r="E700" i="6"/>
  <c r="F700" i="6"/>
  <c r="G700" i="6"/>
  <c r="H700" i="6"/>
  <c r="I700" i="6"/>
  <c r="J700" i="6"/>
  <c r="K700" i="6"/>
  <c r="L700" i="6"/>
  <c r="M700" i="6"/>
  <c r="D701" i="6"/>
  <c r="E701" i="6"/>
  <c r="F701" i="6"/>
  <c r="G701" i="6"/>
  <c r="H701" i="6"/>
  <c r="I701" i="6"/>
  <c r="J701" i="6"/>
  <c r="K701" i="6"/>
  <c r="L701" i="6"/>
  <c r="M701" i="6"/>
  <c r="D702" i="6"/>
  <c r="E702" i="6"/>
  <c r="F702" i="6"/>
  <c r="G702" i="6"/>
  <c r="H702" i="6"/>
  <c r="I702" i="6"/>
  <c r="J702" i="6"/>
  <c r="K702" i="6"/>
  <c r="L702" i="6"/>
  <c r="M702" i="6"/>
  <c r="D703" i="6"/>
  <c r="E703" i="6"/>
  <c r="F703" i="6"/>
  <c r="G703" i="6"/>
  <c r="H703" i="6"/>
  <c r="I703" i="6"/>
  <c r="J703" i="6"/>
  <c r="K703" i="6"/>
  <c r="L703" i="6"/>
  <c r="M703" i="6"/>
  <c r="D704" i="6"/>
  <c r="E704" i="6"/>
  <c r="F704" i="6"/>
  <c r="G704" i="6"/>
  <c r="H704" i="6"/>
  <c r="I704" i="6"/>
  <c r="J704" i="6"/>
  <c r="K704" i="6"/>
  <c r="L704" i="6"/>
  <c r="M704" i="6"/>
  <c r="D705" i="6"/>
  <c r="E705" i="6"/>
  <c r="F705" i="6"/>
  <c r="G705" i="6"/>
  <c r="H705" i="6"/>
  <c r="I705" i="6"/>
  <c r="J705" i="6"/>
  <c r="K705" i="6"/>
  <c r="L705" i="6"/>
  <c r="M705" i="6"/>
  <c r="D706" i="6"/>
  <c r="E706" i="6"/>
  <c r="F706" i="6"/>
  <c r="G706" i="6"/>
  <c r="H706" i="6"/>
  <c r="I706" i="6"/>
  <c r="J706" i="6"/>
  <c r="K706" i="6"/>
  <c r="L706" i="6"/>
  <c r="M706" i="6"/>
  <c r="D707" i="6"/>
  <c r="E707" i="6"/>
  <c r="F707" i="6"/>
  <c r="G707" i="6"/>
  <c r="H707" i="6"/>
  <c r="I707" i="6"/>
  <c r="J707" i="6"/>
  <c r="K707" i="6"/>
  <c r="L707" i="6"/>
  <c r="M707" i="6"/>
  <c r="D708" i="6"/>
  <c r="E708" i="6"/>
  <c r="F708" i="6"/>
  <c r="G708" i="6"/>
  <c r="H708" i="6"/>
  <c r="I708" i="6"/>
  <c r="J708" i="6"/>
  <c r="K708" i="6"/>
  <c r="L708" i="6"/>
  <c r="M708" i="6"/>
  <c r="D709" i="6"/>
  <c r="E709" i="6"/>
  <c r="F709" i="6"/>
  <c r="G709" i="6"/>
  <c r="H709" i="6"/>
  <c r="I709" i="6"/>
  <c r="J709" i="6"/>
  <c r="K709" i="6"/>
  <c r="L709" i="6"/>
  <c r="M709" i="6"/>
  <c r="D710" i="6"/>
  <c r="E710" i="6"/>
  <c r="F710" i="6"/>
  <c r="G710" i="6"/>
  <c r="H710" i="6"/>
  <c r="I710" i="6"/>
  <c r="J710" i="6"/>
  <c r="K710" i="6"/>
  <c r="L710" i="6"/>
  <c r="M710" i="6"/>
  <c r="D711" i="6"/>
  <c r="E711" i="6"/>
  <c r="F711" i="6"/>
  <c r="G711" i="6"/>
  <c r="H711" i="6"/>
  <c r="I711" i="6"/>
  <c r="J711" i="6"/>
  <c r="K711" i="6"/>
  <c r="L711" i="6"/>
  <c r="M711" i="6"/>
  <c r="D712" i="6"/>
  <c r="E712" i="6"/>
  <c r="F712" i="6"/>
  <c r="G712" i="6"/>
  <c r="H712" i="6"/>
  <c r="I712" i="6"/>
  <c r="J712" i="6"/>
  <c r="K712" i="6"/>
  <c r="L712" i="6"/>
  <c r="M712" i="6"/>
  <c r="D713" i="6"/>
  <c r="E713" i="6"/>
  <c r="F713" i="6"/>
  <c r="G713" i="6"/>
  <c r="H713" i="6"/>
  <c r="I713" i="6"/>
  <c r="J713" i="6"/>
  <c r="K713" i="6"/>
  <c r="L713" i="6"/>
  <c r="M713" i="6"/>
  <c r="D714" i="6"/>
  <c r="E714" i="6"/>
  <c r="F714" i="6"/>
  <c r="G714" i="6"/>
  <c r="H714" i="6"/>
  <c r="I714" i="6"/>
  <c r="J714" i="6"/>
  <c r="K714" i="6"/>
  <c r="L714" i="6"/>
  <c r="M714" i="6"/>
  <c r="D715" i="6"/>
  <c r="E715" i="6"/>
  <c r="F715" i="6"/>
  <c r="G715" i="6"/>
  <c r="H715" i="6"/>
  <c r="I715" i="6"/>
  <c r="J715" i="6"/>
  <c r="K715" i="6"/>
  <c r="L715" i="6"/>
  <c r="M715" i="6"/>
  <c r="D716" i="6"/>
  <c r="E716" i="6"/>
  <c r="F716" i="6"/>
  <c r="G716" i="6"/>
  <c r="H716" i="6"/>
  <c r="I716" i="6"/>
  <c r="J716" i="6"/>
  <c r="K716" i="6"/>
  <c r="L716" i="6"/>
  <c r="M716" i="6"/>
  <c r="D717" i="6"/>
  <c r="E717" i="6"/>
  <c r="F717" i="6"/>
  <c r="G717" i="6"/>
  <c r="H717" i="6"/>
  <c r="I717" i="6"/>
  <c r="J717" i="6"/>
  <c r="K717" i="6"/>
  <c r="L717" i="6"/>
  <c r="M717" i="6"/>
  <c r="D718" i="6"/>
  <c r="E718" i="6"/>
  <c r="F718" i="6"/>
  <c r="G718" i="6"/>
  <c r="H718" i="6"/>
  <c r="I718" i="6"/>
  <c r="J718" i="6"/>
  <c r="K718" i="6"/>
  <c r="L718" i="6"/>
  <c r="M718" i="6"/>
  <c r="D719" i="6"/>
  <c r="E719" i="6"/>
  <c r="F719" i="6"/>
  <c r="G719" i="6"/>
  <c r="H719" i="6"/>
  <c r="I719" i="6"/>
  <c r="J719" i="6"/>
  <c r="K719" i="6"/>
  <c r="L719" i="6"/>
  <c r="M719" i="6"/>
  <c r="D720" i="6"/>
  <c r="E720" i="6"/>
  <c r="F720" i="6"/>
  <c r="G720" i="6"/>
  <c r="H720" i="6"/>
  <c r="I720" i="6"/>
  <c r="J720" i="6"/>
  <c r="K720" i="6"/>
  <c r="L720" i="6"/>
  <c r="M720" i="6"/>
  <c r="D721" i="6"/>
  <c r="E721" i="6"/>
  <c r="F721" i="6"/>
  <c r="G721" i="6"/>
  <c r="H721" i="6"/>
  <c r="I721" i="6"/>
  <c r="J721" i="6"/>
  <c r="K721" i="6"/>
  <c r="L721" i="6"/>
  <c r="M721" i="6"/>
  <c r="D722" i="6"/>
  <c r="E722" i="6"/>
  <c r="F722" i="6"/>
  <c r="G722" i="6"/>
  <c r="H722" i="6"/>
  <c r="I722" i="6"/>
  <c r="J722" i="6"/>
  <c r="K722" i="6"/>
  <c r="L722" i="6"/>
  <c r="M722" i="6"/>
  <c r="D723" i="6"/>
  <c r="E723" i="6"/>
  <c r="F723" i="6"/>
  <c r="G723" i="6"/>
  <c r="H723" i="6"/>
  <c r="I723" i="6"/>
  <c r="J723" i="6"/>
  <c r="K723" i="6"/>
  <c r="L723" i="6"/>
  <c r="M723" i="6"/>
  <c r="D724" i="6"/>
  <c r="E724" i="6"/>
  <c r="F724" i="6"/>
  <c r="G724" i="6"/>
  <c r="H724" i="6"/>
  <c r="I724" i="6"/>
  <c r="J724" i="6"/>
  <c r="K724" i="6"/>
  <c r="L724" i="6"/>
  <c r="M724" i="6"/>
  <c r="D725" i="6"/>
  <c r="E725" i="6"/>
  <c r="F725" i="6"/>
  <c r="G725" i="6"/>
  <c r="H725" i="6"/>
  <c r="I725" i="6"/>
  <c r="J725" i="6"/>
  <c r="K725" i="6"/>
  <c r="L725" i="6"/>
  <c r="M725" i="6"/>
  <c r="D726" i="6"/>
  <c r="E726" i="6"/>
  <c r="F726" i="6"/>
  <c r="G726" i="6"/>
  <c r="H726" i="6"/>
  <c r="I726" i="6"/>
  <c r="J726" i="6"/>
  <c r="K726" i="6"/>
  <c r="L726" i="6"/>
  <c r="M726" i="6"/>
  <c r="D727" i="6"/>
  <c r="E727" i="6"/>
  <c r="F727" i="6"/>
  <c r="G727" i="6"/>
  <c r="H727" i="6"/>
  <c r="I727" i="6"/>
  <c r="J727" i="6"/>
  <c r="K727" i="6"/>
  <c r="L727" i="6"/>
  <c r="M727" i="6"/>
  <c r="D728" i="6"/>
  <c r="E728" i="6"/>
  <c r="F728" i="6"/>
  <c r="G728" i="6"/>
  <c r="H728" i="6"/>
  <c r="I728" i="6"/>
  <c r="J728" i="6"/>
  <c r="K728" i="6"/>
  <c r="L728" i="6"/>
  <c r="M728" i="6"/>
  <c r="D729" i="6"/>
  <c r="E729" i="6"/>
  <c r="F729" i="6"/>
  <c r="G729" i="6"/>
  <c r="H729" i="6"/>
  <c r="I729" i="6"/>
  <c r="J729" i="6"/>
  <c r="K729" i="6"/>
  <c r="L729" i="6"/>
  <c r="M729" i="6"/>
  <c r="D730" i="6"/>
  <c r="E730" i="6"/>
  <c r="F730" i="6"/>
  <c r="G730" i="6"/>
  <c r="H730" i="6"/>
  <c r="I730" i="6"/>
  <c r="J730" i="6"/>
  <c r="K730" i="6"/>
  <c r="L730" i="6"/>
  <c r="M730" i="6"/>
  <c r="D731" i="6"/>
  <c r="E731" i="6"/>
  <c r="F731" i="6"/>
  <c r="G731" i="6"/>
  <c r="H731" i="6"/>
  <c r="I731" i="6"/>
  <c r="J731" i="6"/>
  <c r="K731" i="6"/>
  <c r="L731" i="6"/>
  <c r="M731" i="6"/>
  <c r="D732" i="6"/>
  <c r="E732" i="6"/>
  <c r="F732" i="6"/>
  <c r="G732" i="6"/>
  <c r="H732" i="6"/>
  <c r="I732" i="6"/>
  <c r="J732" i="6"/>
  <c r="K732" i="6"/>
  <c r="L732" i="6"/>
  <c r="M732" i="6"/>
  <c r="D733" i="6"/>
  <c r="E733" i="6"/>
  <c r="F733" i="6"/>
  <c r="G733" i="6"/>
  <c r="H733" i="6"/>
  <c r="I733" i="6"/>
  <c r="J733" i="6"/>
  <c r="K733" i="6"/>
  <c r="L733" i="6"/>
  <c r="M733" i="6"/>
  <c r="D734" i="6"/>
  <c r="E734" i="6"/>
  <c r="F734" i="6"/>
  <c r="G734" i="6"/>
  <c r="H734" i="6"/>
  <c r="I734" i="6"/>
  <c r="J734" i="6"/>
  <c r="K734" i="6"/>
  <c r="L734" i="6"/>
  <c r="M734" i="6"/>
  <c r="D735" i="6"/>
  <c r="E735" i="6"/>
  <c r="F735" i="6"/>
  <c r="G735" i="6"/>
  <c r="H735" i="6"/>
  <c r="I735" i="6"/>
  <c r="J735" i="6"/>
  <c r="K735" i="6"/>
  <c r="L735" i="6"/>
  <c r="M735" i="6"/>
  <c r="D736" i="6"/>
  <c r="E736" i="6"/>
  <c r="F736" i="6"/>
  <c r="G736" i="6"/>
  <c r="H736" i="6"/>
  <c r="I736" i="6"/>
  <c r="J736" i="6"/>
  <c r="K736" i="6"/>
  <c r="L736" i="6"/>
  <c r="M736" i="6"/>
  <c r="D737" i="6"/>
  <c r="E737" i="6"/>
  <c r="F737" i="6"/>
  <c r="G737" i="6"/>
  <c r="H737" i="6"/>
  <c r="I737" i="6"/>
  <c r="J737" i="6"/>
  <c r="K737" i="6"/>
  <c r="L737" i="6"/>
  <c r="M737" i="6"/>
  <c r="D738" i="6"/>
  <c r="E738" i="6"/>
  <c r="F738" i="6"/>
  <c r="G738" i="6"/>
  <c r="H738" i="6"/>
  <c r="I738" i="6"/>
  <c r="J738" i="6"/>
  <c r="K738" i="6"/>
  <c r="L738" i="6"/>
  <c r="M738" i="6"/>
  <c r="D739" i="6"/>
  <c r="E739" i="6"/>
  <c r="F739" i="6"/>
  <c r="G739" i="6"/>
  <c r="H739" i="6"/>
  <c r="I739" i="6"/>
  <c r="J739" i="6"/>
  <c r="K739" i="6"/>
  <c r="L739" i="6"/>
  <c r="M739" i="6"/>
  <c r="D740" i="6"/>
  <c r="E740" i="6"/>
  <c r="F740" i="6"/>
  <c r="G740" i="6"/>
  <c r="H740" i="6"/>
  <c r="I740" i="6"/>
  <c r="J740" i="6"/>
  <c r="K740" i="6"/>
  <c r="L740" i="6"/>
  <c r="M740" i="6"/>
  <c r="D741" i="6"/>
  <c r="E741" i="6"/>
  <c r="F741" i="6"/>
  <c r="G741" i="6"/>
  <c r="H741" i="6"/>
  <c r="I741" i="6"/>
  <c r="J741" i="6"/>
  <c r="K741" i="6"/>
  <c r="L741" i="6"/>
  <c r="M741" i="6"/>
  <c r="D742" i="6"/>
  <c r="E742" i="6"/>
  <c r="F742" i="6"/>
  <c r="G742" i="6"/>
  <c r="H742" i="6"/>
  <c r="I742" i="6"/>
  <c r="J742" i="6"/>
  <c r="K742" i="6"/>
  <c r="L742" i="6"/>
  <c r="M742" i="6"/>
  <c r="D743" i="6"/>
  <c r="E743" i="6"/>
  <c r="F743" i="6"/>
  <c r="G743" i="6"/>
  <c r="H743" i="6"/>
  <c r="I743" i="6"/>
  <c r="J743" i="6"/>
  <c r="K743" i="6"/>
  <c r="L743" i="6"/>
  <c r="M743" i="6"/>
  <c r="D744" i="6"/>
  <c r="E744" i="6"/>
  <c r="F744" i="6"/>
  <c r="G744" i="6"/>
  <c r="H744" i="6"/>
  <c r="I744" i="6"/>
  <c r="J744" i="6"/>
  <c r="K744" i="6"/>
  <c r="L744" i="6"/>
  <c r="M744" i="6"/>
  <c r="D745" i="6"/>
  <c r="E745" i="6"/>
  <c r="F745" i="6"/>
  <c r="G745" i="6"/>
  <c r="H745" i="6"/>
  <c r="I745" i="6"/>
  <c r="J745" i="6"/>
  <c r="K745" i="6"/>
  <c r="L745" i="6"/>
  <c r="M745" i="6"/>
  <c r="D746" i="6"/>
  <c r="E746" i="6"/>
  <c r="F746" i="6"/>
  <c r="G746" i="6"/>
  <c r="H746" i="6"/>
  <c r="I746" i="6"/>
  <c r="J746" i="6"/>
  <c r="K746" i="6"/>
  <c r="L746" i="6"/>
  <c r="M746" i="6"/>
  <c r="D747" i="6"/>
  <c r="E747" i="6"/>
  <c r="F747" i="6"/>
  <c r="G747" i="6"/>
  <c r="H747" i="6"/>
  <c r="I747" i="6"/>
  <c r="J747" i="6"/>
  <c r="K747" i="6"/>
  <c r="L747" i="6"/>
  <c r="M747" i="6"/>
  <c r="D748" i="6"/>
  <c r="E748" i="6"/>
  <c r="F748" i="6"/>
  <c r="G748" i="6"/>
  <c r="H748" i="6"/>
  <c r="I748" i="6"/>
  <c r="J748" i="6"/>
  <c r="K748" i="6"/>
  <c r="L748" i="6"/>
  <c r="M748" i="6"/>
  <c r="D749" i="6"/>
  <c r="E749" i="6"/>
  <c r="F749" i="6"/>
  <c r="G749" i="6"/>
  <c r="H749" i="6"/>
  <c r="I749" i="6"/>
  <c r="J749" i="6"/>
  <c r="K749" i="6"/>
  <c r="L749" i="6"/>
  <c r="M749" i="6"/>
  <c r="D750" i="6"/>
  <c r="E750" i="6"/>
  <c r="F750" i="6"/>
  <c r="G750" i="6"/>
  <c r="H750" i="6"/>
  <c r="I750" i="6"/>
  <c r="J750" i="6"/>
  <c r="K750" i="6"/>
  <c r="L750" i="6"/>
  <c r="M750" i="6"/>
  <c r="D751" i="6"/>
  <c r="E751" i="6"/>
  <c r="F751" i="6"/>
  <c r="G751" i="6"/>
  <c r="H751" i="6"/>
  <c r="I751" i="6"/>
  <c r="J751" i="6"/>
  <c r="K751" i="6"/>
  <c r="L751" i="6"/>
  <c r="M751" i="6"/>
  <c r="D752" i="6"/>
  <c r="E752" i="6"/>
  <c r="F752" i="6"/>
  <c r="G752" i="6"/>
  <c r="H752" i="6"/>
  <c r="I752" i="6"/>
  <c r="J752" i="6"/>
  <c r="K752" i="6"/>
  <c r="L752" i="6"/>
  <c r="M752" i="6"/>
  <c r="D753" i="6"/>
  <c r="E753" i="6"/>
  <c r="F753" i="6"/>
  <c r="G753" i="6"/>
  <c r="H753" i="6"/>
  <c r="I753" i="6"/>
  <c r="J753" i="6"/>
  <c r="K753" i="6"/>
  <c r="L753" i="6"/>
  <c r="M753" i="6"/>
  <c r="D754" i="6"/>
  <c r="E754" i="6"/>
  <c r="F754" i="6"/>
  <c r="G754" i="6"/>
  <c r="H754" i="6"/>
  <c r="I754" i="6"/>
  <c r="J754" i="6"/>
  <c r="K754" i="6"/>
  <c r="L754" i="6"/>
  <c r="M754" i="6"/>
  <c r="D755" i="6"/>
  <c r="E755" i="6"/>
  <c r="F755" i="6"/>
  <c r="G755" i="6"/>
  <c r="H755" i="6"/>
  <c r="I755" i="6"/>
  <c r="J755" i="6"/>
  <c r="K755" i="6"/>
  <c r="L755" i="6"/>
  <c r="M755" i="6"/>
  <c r="D756" i="6"/>
  <c r="E756" i="6"/>
  <c r="F756" i="6"/>
  <c r="G756" i="6"/>
  <c r="H756" i="6"/>
  <c r="I756" i="6"/>
  <c r="J756" i="6"/>
  <c r="K756" i="6"/>
  <c r="L756" i="6"/>
  <c r="M756" i="6"/>
  <c r="D757" i="6"/>
  <c r="E757" i="6"/>
  <c r="F757" i="6"/>
  <c r="G757" i="6"/>
  <c r="H757" i="6"/>
  <c r="I757" i="6"/>
  <c r="J757" i="6"/>
  <c r="K757" i="6"/>
  <c r="L757" i="6"/>
  <c r="M757" i="6"/>
  <c r="D758" i="6"/>
  <c r="E758" i="6"/>
  <c r="F758" i="6"/>
  <c r="G758" i="6"/>
  <c r="H758" i="6"/>
  <c r="I758" i="6"/>
  <c r="J758" i="6"/>
  <c r="K758" i="6"/>
  <c r="L758" i="6"/>
  <c r="M758" i="6"/>
  <c r="D759" i="6"/>
  <c r="E759" i="6"/>
  <c r="F759" i="6"/>
  <c r="G759" i="6"/>
  <c r="H759" i="6"/>
  <c r="I759" i="6"/>
  <c r="J759" i="6"/>
  <c r="K759" i="6"/>
  <c r="L759" i="6"/>
  <c r="M759" i="6"/>
  <c r="D760" i="6"/>
  <c r="E760" i="6"/>
  <c r="F760" i="6"/>
  <c r="G760" i="6"/>
  <c r="H760" i="6"/>
  <c r="I760" i="6"/>
  <c r="J760" i="6"/>
  <c r="K760" i="6"/>
  <c r="L760" i="6"/>
  <c r="M760" i="6"/>
  <c r="D761" i="6"/>
  <c r="E761" i="6"/>
  <c r="F761" i="6"/>
  <c r="G761" i="6"/>
  <c r="H761" i="6"/>
  <c r="I761" i="6"/>
  <c r="J761" i="6"/>
  <c r="K761" i="6"/>
  <c r="L761" i="6"/>
  <c r="M761" i="6"/>
  <c r="D762" i="6"/>
  <c r="E762" i="6"/>
  <c r="F762" i="6"/>
  <c r="G762" i="6"/>
  <c r="H762" i="6"/>
  <c r="I762" i="6"/>
  <c r="J762" i="6"/>
  <c r="K762" i="6"/>
  <c r="L762" i="6"/>
  <c r="M762" i="6"/>
  <c r="D763" i="6"/>
  <c r="E763" i="6"/>
  <c r="F763" i="6"/>
  <c r="G763" i="6"/>
  <c r="H763" i="6"/>
  <c r="I763" i="6"/>
  <c r="J763" i="6"/>
  <c r="K763" i="6"/>
  <c r="L763" i="6"/>
  <c r="M763" i="6"/>
  <c r="D764" i="6"/>
  <c r="E764" i="6"/>
  <c r="F764" i="6"/>
  <c r="G764" i="6"/>
  <c r="H764" i="6"/>
  <c r="I764" i="6"/>
  <c r="J764" i="6"/>
  <c r="K764" i="6"/>
  <c r="L764" i="6"/>
  <c r="M764" i="6"/>
  <c r="D765" i="6"/>
  <c r="E765" i="6"/>
  <c r="F765" i="6"/>
  <c r="G765" i="6"/>
  <c r="H765" i="6"/>
  <c r="I765" i="6"/>
  <c r="J765" i="6"/>
  <c r="K765" i="6"/>
  <c r="L765" i="6"/>
  <c r="M765" i="6"/>
  <c r="D766" i="6"/>
  <c r="E766" i="6"/>
  <c r="F766" i="6"/>
  <c r="G766" i="6"/>
  <c r="H766" i="6"/>
  <c r="I766" i="6"/>
  <c r="J766" i="6"/>
  <c r="K766" i="6"/>
  <c r="L766" i="6"/>
  <c r="M766" i="6"/>
  <c r="D767" i="6"/>
  <c r="E767" i="6"/>
  <c r="F767" i="6"/>
  <c r="G767" i="6"/>
  <c r="H767" i="6"/>
  <c r="I767" i="6"/>
  <c r="J767" i="6"/>
  <c r="K767" i="6"/>
  <c r="L767" i="6"/>
  <c r="M767" i="6"/>
  <c r="D768" i="6"/>
  <c r="E768" i="6"/>
  <c r="F768" i="6"/>
  <c r="G768" i="6"/>
  <c r="H768" i="6"/>
  <c r="I768" i="6"/>
  <c r="J768" i="6"/>
  <c r="K768" i="6"/>
  <c r="L768" i="6"/>
  <c r="M768" i="6"/>
  <c r="D769" i="6"/>
  <c r="E769" i="6"/>
  <c r="F769" i="6"/>
  <c r="G769" i="6"/>
  <c r="H769" i="6"/>
  <c r="I769" i="6"/>
  <c r="J769" i="6"/>
  <c r="K769" i="6"/>
  <c r="L769" i="6"/>
  <c r="M769" i="6"/>
  <c r="D770" i="6"/>
  <c r="E770" i="6"/>
  <c r="F770" i="6"/>
  <c r="G770" i="6"/>
  <c r="H770" i="6"/>
  <c r="I770" i="6"/>
  <c r="J770" i="6"/>
  <c r="K770" i="6"/>
  <c r="L770" i="6"/>
  <c r="M770" i="6"/>
  <c r="D771" i="6"/>
  <c r="E771" i="6"/>
  <c r="F771" i="6"/>
  <c r="G771" i="6"/>
  <c r="H771" i="6"/>
  <c r="I771" i="6"/>
  <c r="J771" i="6"/>
  <c r="K771" i="6"/>
  <c r="L771" i="6"/>
  <c r="M771" i="6"/>
  <c r="D772" i="6"/>
  <c r="E772" i="6"/>
  <c r="F772" i="6"/>
  <c r="G772" i="6"/>
  <c r="H772" i="6"/>
  <c r="I772" i="6"/>
  <c r="J772" i="6"/>
  <c r="K772" i="6"/>
  <c r="L772" i="6"/>
  <c r="M772" i="6"/>
  <c r="D773" i="6"/>
  <c r="E773" i="6"/>
  <c r="F773" i="6"/>
  <c r="G773" i="6"/>
  <c r="H773" i="6"/>
  <c r="I773" i="6"/>
  <c r="J773" i="6"/>
  <c r="K773" i="6"/>
  <c r="L773" i="6"/>
  <c r="M773" i="6"/>
  <c r="D774" i="6"/>
  <c r="E774" i="6"/>
  <c r="F774" i="6"/>
  <c r="G774" i="6"/>
  <c r="H774" i="6"/>
  <c r="I774" i="6"/>
  <c r="J774" i="6"/>
  <c r="K774" i="6"/>
  <c r="L774" i="6"/>
  <c r="M774" i="6"/>
  <c r="D775" i="6"/>
  <c r="E775" i="6"/>
  <c r="F775" i="6"/>
  <c r="G775" i="6"/>
  <c r="H775" i="6"/>
  <c r="I775" i="6"/>
  <c r="J775" i="6"/>
  <c r="K775" i="6"/>
  <c r="L775" i="6"/>
  <c r="M775" i="6"/>
  <c r="D776" i="6"/>
  <c r="E776" i="6"/>
  <c r="F776" i="6"/>
  <c r="G776" i="6"/>
  <c r="H776" i="6"/>
  <c r="I776" i="6"/>
  <c r="J776" i="6"/>
  <c r="K776" i="6"/>
  <c r="L776" i="6"/>
  <c r="M776" i="6"/>
  <c r="D777" i="6"/>
  <c r="E777" i="6"/>
  <c r="F777" i="6"/>
  <c r="G777" i="6"/>
  <c r="H777" i="6"/>
  <c r="I777" i="6"/>
  <c r="J777" i="6"/>
  <c r="K777" i="6"/>
  <c r="L777" i="6"/>
  <c r="M777" i="6"/>
  <c r="D778" i="6"/>
  <c r="E778" i="6"/>
  <c r="F778" i="6"/>
  <c r="G778" i="6"/>
  <c r="H778" i="6"/>
  <c r="I778" i="6"/>
  <c r="J778" i="6"/>
  <c r="K778" i="6"/>
  <c r="L778" i="6"/>
  <c r="M778" i="6"/>
  <c r="D779" i="6"/>
  <c r="E779" i="6"/>
  <c r="F779" i="6"/>
  <c r="G779" i="6"/>
  <c r="H779" i="6"/>
  <c r="I779" i="6"/>
  <c r="J779" i="6"/>
  <c r="K779" i="6"/>
  <c r="L779" i="6"/>
  <c r="M779" i="6"/>
  <c r="D780" i="6"/>
  <c r="E780" i="6"/>
  <c r="F780" i="6"/>
  <c r="G780" i="6"/>
  <c r="H780" i="6"/>
  <c r="I780" i="6"/>
  <c r="J780" i="6"/>
  <c r="K780" i="6"/>
  <c r="L780" i="6"/>
  <c r="M780" i="6"/>
  <c r="D781" i="6"/>
  <c r="E781" i="6"/>
  <c r="F781" i="6"/>
  <c r="G781" i="6"/>
  <c r="H781" i="6"/>
  <c r="I781" i="6"/>
  <c r="J781" i="6"/>
  <c r="K781" i="6"/>
  <c r="L781" i="6"/>
  <c r="M781" i="6"/>
  <c r="D782" i="6"/>
  <c r="E782" i="6"/>
  <c r="F782" i="6"/>
  <c r="G782" i="6"/>
  <c r="H782" i="6"/>
  <c r="I782" i="6"/>
  <c r="J782" i="6"/>
  <c r="K782" i="6"/>
  <c r="L782" i="6"/>
  <c r="M782" i="6"/>
  <c r="D783" i="6"/>
  <c r="E783" i="6"/>
  <c r="F783" i="6"/>
  <c r="G783" i="6"/>
  <c r="H783" i="6"/>
  <c r="I783" i="6"/>
  <c r="J783" i="6"/>
  <c r="K783" i="6"/>
  <c r="L783" i="6"/>
  <c r="M783" i="6"/>
  <c r="D784" i="6"/>
  <c r="E784" i="6"/>
  <c r="F784" i="6"/>
  <c r="G784" i="6"/>
  <c r="H784" i="6"/>
  <c r="I784" i="6"/>
  <c r="J784" i="6"/>
  <c r="K784" i="6"/>
  <c r="L784" i="6"/>
  <c r="M784" i="6"/>
  <c r="D785" i="6"/>
  <c r="E785" i="6"/>
  <c r="F785" i="6"/>
  <c r="G785" i="6"/>
  <c r="H785" i="6"/>
  <c r="I785" i="6"/>
  <c r="J785" i="6"/>
  <c r="K785" i="6"/>
  <c r="L785" i="6"/>
  <c r="M785" i="6"/>
  <c r="D786" i="6"/>
  <c r="E786" i="6"/>
  <c r="F786" i="6"/>
  <c r="G786" i="6"/>
  <c r="H786" i="6"/>
  <c r="I786" i="6"/>
  <c r="J786" i="6"/>
  <c r="K786" i="6"/>
  <c r="L786" i="6"/>
  <c r="M786" i="6"/>
  <c r="D787" i="6"/>
  <c r="E787" i="6"/>
  <c r="F787" i="6"/>
  <c r="G787" i="6"/>
  <c r="H787" i="6"/>
  <c r="I787" i="6"/>
  <c r="J787" i="6"/>
  <c r="K787" i="6"/>
  <c r="L787" i="6"/>
  <c r="M787" i="6"/>
  <c r="D788" i="6"/>
  <c r="E788" i="6"/>
  <c r="F788" i="6"/>
  <c r="G788" i="6"/>
  <c r="H788" i="6"/>
  <c r="I788" i="6"/>
  <c r="J788" i="6"/>
  <c r="K788" i="6"/>
  <c r="L788" i="6"/>
  <c r="M788" i="6"/>
  <c r="D789" i="6"/>
  <c r="E789" i="6"/>
  <c r="F789" i="6"/>
  <c r="G789" i="6"/>
  <c r="H789" i="6"/>
  <c r="I789" i="6"/>
  <c r="J789" i="6"/>
  <c r="K789" i="6"/>
  <c r="L789" i="6"/>
  <c r="M789" i="6"/>
  <c r="D790" i="6"/>
  <c r="E790" i="6"/>
  <c r="F790" i="6"/>
  <c r="G790" i="6"/>
  <c r="H790" i="6"/>
  <c r="I790" i="6"/>
  <c r="J790" i="6"/>
  <c r="K790" i="6"/>
  <c r="L790" i="6"/>
  <c r="M790" i="6"/>
  <c r="D791" i="6"/>
  <c r="E791" i="6"/>
  <c r="F791" i="6"/>
  <c r="G791" i="6"/>
  <c r="H791" i="6"/>
  <c r="I791" i="6"/>
  <c r="J791" i="6"/>
  <c r="K791" i="6"/>
  <c r="L791" i="6"/>
  <c r="M791" i="6"/>
  <c r="D792" i="6"/>
  <c r="E792" i="6"/>
  <c r="F792" i="6"/>
  <c r="G792" i="6"/>
  <c r="H792" i="6"/>
  <c r="I792" i="6"/>
  <c r="J792" i="6"/>
  <c r="K792" i="6"/>
  <c r="L792" i="6"/>
  <c r="M792" i="6"/>
  <c r="D793" i="6"/>
  <c r="E793" i="6"/>
  <c r="F793" i="6"/>
  <c r="G793" i="6"/>
  <c r="H793" i="6"/>
  <c r="I793" i="6"/>
  <c r="J793" i="6"/>
  <c r="K793" i="6"/>
  <c r="L793" i="6"/>
  <c r="M793" i="6"/>
  <c r="D794" i="6"/>
  <c r="E794" i="6"/>
  <c r="F794" i="6"/>
  <c r="G794" i="6"/>
  <c r="H794" i="6"/>
  <c r="I794" i="6"/>
  <c r="J794" i="6"/>
  <c r="K794" i="6"/>
  <c r="L794" i="6"/>
  <c r="M794" i="6"/>
  <c r="D795" i="6"/>
  <c r="E795" i="6"/>
  <c r="F795" i="6"/>
  <c r="G795" i="6"/>
  <c r="H795" i="6"/>
  <c r="I795" i="6"/>
  <c r="J795" i="6"/>
  <c r="K795" i="6"/>
  <c r="L795" i="6"/>
  <c r="M795" i="6"/>
  <c r="D796" i="6"/>
  <c r="E796" i="6"/>
  <c r="F796" i="6"/>
  <c r="G796" i="6"/>
  <c r="H796" i="6"/>
  <c r="I796" i="6"/>
  <c r="J796" i="6"/>
  <c r="K796" i="6"/>
  <c r="L796" i="6"/>
  <c r="M796" i="6"/>
  <c r="D797" i="6"/>
  <c r="E797" i="6"/>
  <c r="F797" i="6"/>
  <c r="G797" i="6"/>
  <c r="H797" i="6"/>
  <c r="I797" i="6"/>
  <c r="J797" i="6"/>
  <c r="K797" i="6"/>
  <c r="L797" i="6"/>
  <c r="M797" i="6"/>
  <c r="D798" i="6"/>
  <c r="E798" i="6"/>
  <c r="F798" i="6"/>
  <c r="G798" i="6"/>
  <c r="H798" i="6"/>
  <c r="I798" i="6"/>
  <c r="J798" i="6"/>
  <c r="K798" i="6"/>
  <c r="L798" i="6"/>
  <c r="M798" i="6"/>
  <c r="D799" i="6"/>
  <c r="E799" i="6"/>
  <c r="F799" i="6"/>
  <c r="G799" i="6"/>
  <c r="H799" i="6"/>
  <c r="I799" i="6"/>
  <c r="J799" i="6"/>
  <c r="K799" i="6"/>
  <c r="L799" i="6"/>
  <c r="M799" i="6"/>
  <c r="D800" i="6"/>
  <c r="E800" i="6"/>
  <c r="F800" i="6"/>
  <c r="G800" i="6"/>
  <c r="H800" i="6"/>
  <c r="I800" i="6"/>
  <c r="J800" i="6"/>
  <c r="K800" i="6"/>
  <c r="L800" i="6"/>
  <c r="M800" i="6"/>
  <c r="D801" i="6"/>
  <c r="E801" i="6"/>
  <c r="F801" i="6"/>
  <c r="G801" i="6"/>
  <c r="H801" i="6"/>
  <c r="I801" i="6"/>
  <c r="J801" i="6"/>
  <c r="K801" i="6"/>
  <c r="L801" i="6"/>
  <c r="M801" i="6"/>
  <c r="D802" i="6"/>
  <c r="E802" i="6"/>
  <c r="F802" i="6"/>
  <c r="G802" i="6"/>
  <c r="H802" i="6"/>
  <c r="I802" i="6"/>
  <c r="J802" i="6"/>
  <c r="K802" i="6"/>
  <c r="L802" i="6"/>
  <c r="M802" i="6"/>
  <c r="D803" i="6"/>
  <c r="E803" i="6"/>
  <c r="F803" i="6"/>
  <c r="G803" i="6"/>
  <c r="H803" i="6"/>
  <c r="I803" i="6"/>
  <c r="J803" i="6"/>
  <c r="K803" i="6"/>
  <c r="L803" i="6"/>
  <c r="M803" i="6"/>
  <c r="D804" i="6"/>
  <c r="E804" i="6"/>
  <c r="F804" i="6"/>
  <c r="G804" i="6"/>
  <c r="H804" i="6"/>
  <c r="I804" i="6"/>
  <c r="J804" i="6"/>
  <c r="K804" i="6"/>
  <c r="L804" i="6"/>
  <c r="M804" i="6"/>
  <c r="D805" i="6"/>
  <c r="E805" i="6"/>
  <c r="F805" i="6"/>
  <c r="G805" i="6"/>
  <c r="H805" i="6"/>
  <c r="I805" i="6"/>
  <c r="J805" i="6"/>
  <c r="K805" i="6"/>
  <c r="L805" i="6"/>
  <c r="M805" i="6"/>
  <c r="D806" i="6"/>
  <c r="E806" i="6"/>
  <c r="F806" i="6"/>
  <c r="G806" i="6"/>
  <c r="H806" i="6"/>
  <c r="I806" i="6"/>
  <c r="J806" i="6"/>
  <c r="K806" i="6"/>
  <c r="L806" i="6"/>
  <c r="M806" i="6"/>
  <c r="D807" i="6"/>
  <c r="E807" i="6"/>
  <c r="F807" i="6"/>
  <c r="G807" i="6"/>
  <c r="H807" i="6"/>
  <c r="I807" i="6"/>
  <c r="J807" i="6"/>
  <c r="K807" i="6"/>
  <c r="L807" i="6"/>
  <c r="M807" i="6"/>
  <c r="D808" i="6"/>
  <c r="E808" i="6"/>
  <c r="F808" i="6"/>
  <c r="G808" i="6"/>
  <c r="H808" i="6"/>
  <c r="I808" i="6"/>
  <c r="J808" i="6"/>
  <c r="K808" i="6"/>
  <c r="L808" i="6"/>
  <c r="M808" i="6"/>
  <c r="D809" i="6"/>
  <c r="E809" i="6"/>
  <c r="F809" i="6"/>
  <c r="G809" i="6"/>
  <c r="H809" i="6"/>
  <c r="I809" i="6"/>
  <c r="J809" i="6"/>
  <c r="K809" i="6"/>
  <c r="L809" i="6"/>
  <c r="M809" i="6"/>
  <c r="D810" i="6"/>
  <c r="E810" i="6"/>
  <c r="F810" i="6"/>
  <c r="G810" i="6"/>
  <c r="H810" i="6"/>
  <c r="I810" i="6"/>
  <c r="J810" i="6"/>
  <c r="K810" i="6"/>
  <c r="L810" i="6"/>
  <c r="M810" i="6"/>
  <c r="D811" i="6"/>
  <c r="E811" i="6"/>
  <c r="F811" i="6"/>
  <c r="G811" i="6"/>
  <c r="H811" i="6"/>
  <c r="I811" i="6"/>
  <c r="J811" i="6"/>
  <c r="K811" i="6"/>
  <c r="L811" i="6"/>
  <c r="M811" i="6"/>
  <c r="D812" i="6"/>
  <c r="E812" i="6"/>
  <c r="F812" i="6"/>
  <c r="G812" i="6"/>
  <c r="H812" i="6"/>
  <c r="I812" i="6"/>
  <c r="J812" i="6"/>
  <c r="K812" i="6"/>
  <c r="L812" i="6"/>
  <c r="M812" i="6"/>
  <c r="D813" i="6"/>
  <c r="E813" i="6"/>
  <c r="F813" i="6"/>
  <c r="G813" i="6"/>
  <c r="H813" i="6"/>
  <c r="I813" i="6"/>
  <c r="J813" i="6"/>
  <c r="K813" i="6"/>
  <c r="L813" i="6"/>
  <c r="M813" i="6"/>
  <c r="D814" i="6"/>
  <c r="E814" i="6"/>
  <c r="F814" i="6"/>
  <c r="G814" i="6"/>
  <c r="H814" i="6"/>
  <c r="I814" i="6"/>
  <c r="J814" i="6"/>
  <c r="K814" i="6"/>
  <c r="L814" i="6"/>
  <c r="M814" i="6"/>
  <c r="D815" i="6"/>
  <c r="E815" i="6"/>
  <c r="F815" i="6"/>
  <c r="G815" i="6"/>
  <c r="H815" i="6"/>
  <c r="I815" i="6"/>
  <c r="J815" i="6"/>
  <c r="K815" i="6"/>
  <c r="L815" i="6"/>
  <c r="M815" i="6"/>
  <c r="D816" i="6"/>
  <c r="E816" i="6"/>
  <c r="F816" i="6"/>
  <c r="G816" i="6"/>
  <c r="H816" i="6"/>
  <c r="I816" i="6"/>
  <c r="J816" i="6"/>
  <c r="K816" i="6"/>
  <c r="L816" i="6"/>
  <c r="M816" i="6"/>
  <c r="D817" i="6"/>
  <c r="E817" i="6"/>
  <c r="F817" i="6"/>
  <c r="G817" i="6"/>
  <c r="H817" i="6"/>
  <c r="I817" i="6"/>
  <c r="J817" i="6"/>
  <c r="K817" i="6"/>
  <c r="L817" i="6"/>
  <c r="M817" i="6"/>
  <c r="D818" i="6"/>
  <c r="E818" i="6"/>
  <c r="F818" i="6"/>
  <c r="G818" i="6"/>
  <c r="H818" i="6"/>
  <c r="I818" i="6"/>
  <c r="J818" i="6"/>
  <c r="K818" i="6"/>
  <c r="L818" i="6"/>
  <c r="M818" i="6"/>
  <c r="D819" i="6"/>
  <c r="E819" i="6"/>
  <c r="F819" i="6"/>
  <c r="G819" i="6"/>
  <c r="H819" i="6"/>
  <c r="I819" i="6"/>
  <c r="J819" i="6"/>
  <c r="K819" i="6"/>
  <c r="L819" i="6"/>
  <c r="M819" i="6"/>
  <c r="D820" i="6"/>
  <c r="E820" i="6"/>
  <c r="F820" i="6"/>
  <c r="G820" i="6"/>
  <c r="H820" i="6"/>
  <c r="I820" i="6"/>
  <c r="J820" i="6"/>
  <c r="K820" i="6"/>
  <c r="L820" i="6"/>
  <c r="M820" i="6"/>
  <c r="D821" i="6"/>
  <c r="E821" i="6"/>
  <c r="F821" i="6"/>
  <c r="G821" i="6"/>
  <c r="H821" i="6"/>
  <c r="I821" i="6"/>
  <c r="J821" i="6"/>
  <c r="K821" i="6"/>
  <c r="L821" i="6"/>
  <c r="M821" i="6"/>
  <c r="D822" i="6"/>
  <c r="E822" i="6"/>
  <c r="F822" i="6"/>
  <c r="G822" i="6"/>
  <c r="H822" i="6"/>
  <c r="I822" i="6"/>
  <c r="J822" i="6"/>
  <c r="K822" i="6"/>
  <c r="L822" i="6"/>
  <c r="M822" i="6"/>
  <c r="D823" i="6"/>
  <c r="E823" i="6"/>
  <c r="F823" i="6"/>
  <c r="G823" i="6"/>
  <c r="H823" i="6"/>
  <c r="I823" i="6"/>
  <c r="J823" i="6"/>
  <c r="K823" i="6"/>
  <c r="L823" i="6"/>
  <c r="M823" i="6"/>
  <c r="D824" i="6"/>
  <c r="E824" i="6"/>
  <c r="F824" i="6"/>
  <c r="G824" i="6"/>
  <c r="H824" i="6"/>
  <c r="I824" i="6"/>
  <c r="J824" i="6"/>
  <c r="K824" i="6"/>
  <c r="L824" i="6"/>
  <c r="M824" i="6"/>
  <c r="D825" i="6"/>
  <c r="E825" i="6"/>
  <c r="F825" i="6"/>
  <c r="G825" i="6"/>
  <c r="H825" i="6"/>
  <c r="I825" i="6"/>
  <c r="J825" i="6"/>
  <c r="K825" i="6"/>
  <c r="L825" i="6"/>
  <c r="M825" i="6"/>
  <c r="D826" i="6"/>
  <c r="E826" i="6"/>
  <c r="F826" i="6"/>
  <c r="G826" i="6"/>
  <c r="H826" i="6"/>
  <c r="I826" i="6"/>
  <c r="J826" i="6"/>
  <c r="K826" i="6"/>
  <c r="L826" i="6"/>
  <c r="M826" i="6"/>
  <c r="D827" i="6"/>
  <c r="E827" i="6"/>
  <c r="F827" i="6"/>
  <c r="G827" i="6"/>
  <c r="H827" i="6"/>
  <c r="I827" i="6"/>
  <c r="J827" i="6"/>
  <c r="K827" i="6"/>
  <c r="L827" i="6"/>
  <c r="M827" i="6"/>
  <c r="D828" i="6"/>
  <c r="E828" i="6"/>
  <c r="F828" i="6"/>
  <c r="G828" i="6"/>
  <c r="H828" i="6"/>
  <c r="I828" i="6"/>
  <c r="J828" i="6"/>
  <c r="K828" i="6"/>
  <c r="L828" i="6"/>
  <c r="M828" i="6"/>
  <c r="D829" i="6"/>
  <c r="E829" i="6"/>
  <c r="F829" i="6"/>
  <c r="G829" i="6"/>
  <c r="H829" i="6"/>
  <c r="I829" i="6"/>
  <c r="J829" i="6"/>
  <c r="K829" i="6"/>
  <c r="L829" i="6"/>
  <c r="M829" i="6"/>
  <c r="D830" i="6"/>
  <c r="E830" i="6"/>
  <c r="F830" i="6"/>
  <c r="G830" i="6"/>
  <c r="H830" i="6"/>
  <c r="I830" i="6"/>
  <c r="J830" i="6"/>
  <c r="K830" i="6"/>
  <c r="L830" i="6"/>
  <c r="M830" i="6"/>
  <c r="D831" i="6"/>
  <c r="E831" i="6"/>
  <c r="F831" i="6"/>
  <c r="G831" i="6"/>
  <c r="H831" i="6"/>
  <c r="I831" i="6"/>
  <c r="J831" i="6"/>
  <c r="K831" i="6"/>
  <c r="L831" i="6"/>
  <c r="M831" i="6"/>
  <c r="D832" i="6"/>
  <c r="E832" i="6"/>
  <c r="F832" i="6"/>
  <c r="G832" i="6"/>
  <c r="H832" i="6"/>
  <c r="I832" i="6"/>
  <c r="J832" i="6"/>
  <c r="K832" i="6"/>
  <c r="L832" i="6"/>
  <c r="M832" i="6"/>
  <c r="D833" i="6"/>
  <c r="E833" i="6"/>
  <c r="F833" i="6"/>
  <c r="G833" i="6"/>
  <c r="H833" i="6"/>
  <c r="I833" i="6"/>
  <c r="J833" i="6"/>
  <c r="K833" i="6"/>
  <c r="L833" i="6"/>
  <c r="M833" i="6"/>
  <c r="D834" i="6"/>
  <c r="E834" i="6"/>
  <c r="F834" i="6"/>
  <c r="G834" i="6"/>
  <c r="H834" i="6"/>
  <c r="I834" i="6"/>
  <c r="J834" i="6"/>
  <c r="K834" i="6"/>
  <c r="L834" i="6"/>
  <c r="M834" i="6"/>
  <c r="D835" i="6"/>
  <c r="E835" i="6"/>
  <c r="F835" i="6"/>
  <c r="G835" i="6"/>
  <c r="H835" i="6"/>
  <c r="I835" i="6"/>
  <c r="J835" i="6"/>
  <c r="K835" i="6"/>
  <c r="L835" i="6"/>
  <c r="M835" i="6"/>
  <c r="D836" i="6"/>
  <c r="E836" i="6"/>
  <c r="F836" i="6"/>
  <c r="G836" i="6"/>
  <c r="H836" i="6"/>
  <c r="I836" i="6"/>
  <c r="J836" i="6"/>
  <c r="K836" i="6"/>
  <c r="L836" i="6"/>
  <c r="M836" i="6"/>
  <c r="D837" i="6"/>
  <c r="E837" i="6"/>
  <c r="F837" i="6"/>
  <c r="G837" i="6"/>
  <c r="H837" i="6"/>
  <c r="I837" i="6"/>
  <c r="J837" i="6"/>
  <c r="K837" i="6"/>
  <c r="L837" i="6"/>
  <c r="M837" i="6"/>
  <c r="D838" i="6"/>
  <c r="E838" i="6"/>
  <c r="F838" i="6"/>
  <c r="G838" i="6"/>
  <c r="H838" i="6"/>
  <c r="I838" i="6"/>
  <c r="J838" i="6"/>
  <c r="K838" i="6"/>
  <c r="L838" i="6"/>
  <c r="M838" i="6"/>
  <c r="D839" i="6"/>
  <c r="E839" i="6"/>
  <c r="F839" i="6"/>
  <c r="G839" i="6"/>
  <c r="H839" i="6"/>
  <c r="I839" i="6"/>
  <c r="J839" i="6"/>
  <c r="K839" i="6"/>
  <c r="L839" i="6"/>
  <c r="M839" i="6"/>
  <c r="D840" i="6"/>
  <c r="E840" i="6"/>
  <c r="F840" i="6"/>
  <c r="G840" i="6"/>
  <c r="H840" i="6"/>
  <c r="I840" i="6"/>
  <c r="J840" i="6"/>
  <c r="K840" i="6"/>
  <c r="L840" i="6"/>
  <c r="M840" i="6"/>
  <c r="D841" i="6"/>
  <c r="E841" i="6"/>
  <c r="F841" i="6"/>
  <c r="G841" i="6"/>
  <c r="H841" i="6"/>
  <c r="I841" i="6"/>
  <c r="J841" i="6"/>
  <c r="K841" i="6"/>
  <c r="L841" i="6"/>
  <c r="M841" i="6"/>
  <c r="D842" i="6"/>
  <c r="E842" i="6"/>
  <c r="F842" i="6"/>
  <c r="G842" i="6"/>
  <c r="H842" i="6"/>
  <c r="I842" i="6"/>
  <c r="J842" i="6"/>
  <c r="K842" i="6"/>
  <c r="L842" i="6"/>
  <c r="M842" i="6"/>
  <c r="D843" i="6"/>
  <c r="E843" i="6"/>
  <c r="F843" i="6"/>
  <c r="G843" i="6"/>
  <c r="H843" i="6"/>
  <c r="I843" i="6"/>
  <c r="J843" i="6"/>
  <c r="K843" i="6"/>
  <c r="L843" i="6"/>
  <c r="M843" i="6"/>
  <c r="D844" i="6"/>
  <c r="E844" i="6"/>
  <c r="F844" i="6"/>
  <c r="G844" i="6"/>
  <c r="H844" i="6"/>
  <c r="I844" i="6"/>
  <c r="J844" i="6"/>
  <c r="K844" i="6"/>
  <c r="L844" i="6"/>
  <c r="M844" i="6"/>
  <c r="D845" i="6"/>
  <c r="E845" i="6"/>
  <c r="F845" i="6"/>
  <c r="G845" i="6"/>
  <c r="H845" i="6"/>
  <c r="I845" i="6"/>
  <c r="J845" i="6"/>
  <c r="K845" i="6"/>
  <c r="L845" i="6"/>
  <c r="M845" i="6"/>
  <c r="D846" i="6"/>
  <c r="E846" i="6"/>
  <c r="F846" i="6"/>
  <c r="G846" i="6"/>
  <c r="H846" i="6"/>
  <c r="I846" i="6"/>
  <c r="J846" i="6"/>
  <c r="K846" i="6"/>
  <c r="L846" i="6"/>
  <c r="M846" i="6"/>
  <c r="D847" i="6"/>
  <c r="E847" i="6"/>
  <c r="F847" i="6"/>
  <c r="G847" i="6"/>
  <c r="H847" i="6"/>
  <c r="I847" i="6"/>
  <c r="J847" i="6"/>
  <c r="K847" i="6"/>
  <c r="L847" i="6"/>
  <c r="M847" i="6"/>
  <c r="D848" i="6"/>
  <c r="E848" i="6"/>
  <c r="F848" i="6"/>
  <c r="G848" i="6"/>
  <c r="H848" i="6"/>
  <c r="I848" i="6"/>
  <c r="J848" i="6"/>
  <c r="K848" i="6"/>
  <c r="L848" i="6"/>
  <c r="M848" i="6"/>
  <c r="D849" i="6"/>
  <c r="E849" i="6"/>
  <c r="F849" i="6"/>
  <c r="G849" i="6"/>
  <c r="H849" i="6"/>
  <c r="I849" i="6"/>
  <c r="J849" i="6"/>
  <c r="K849" i="6"/>
  <c r="L849" i="6"/>
  <c r="M849" i="6"/>
  <c r="D850" i="6"/>
  <c r="E850" i="6"/>
  <c r="F850" i="6"/>
  <c r="G850" i="6"/>
  <c r="H850" i="6"/>
  <c r="I850" i="6"/>
  <c r="J850" i="6"/>
  <c r="K850" i="6"/>
  <c r="L850" i="6"/>
  <c r="M850" i="6"/>
  <c r="D851" i="6"/>
  <c r="E851" i="6"/>
  <c r="F851" i="6"/>
  <c r="G851" i="6"/>
  <c r="H851" i="6"/>
  <c r="I851" i="6"/>
  <c r="J851" i="6"/>
  <c r="K851" i="6"/>
  <c r="L851" i="6"/>
  <c r="M851" i="6"/>
  <c r="D852" i="6"/>
  <c r="E852" i="6"/>
  <c r="F852" i="6"/>
  <c r="G852" i="6"/>
  <c r="H852" i="6"/>
  <c r="I852" i="6"/>
  <c r="J852" i="6"/>
  <c r="K852" i="6"/>
  <c r="L852" i="6"/>
  <c r="M852" i="6"/>
  <c r="D853" i="6"/>
  <c r="E853" i="6"/>
  <c r="F853" i="6"/>
  <c r="G853" i="6"/>
  <c r="H853" i="6"/>
  <c r="I853" i="6"/>
  <c r="J853" i="6"/>
  <c r="K853" i="6"/>
  <c r="L853" i="6"/>
  <c r="M853" i="6"/>
  <c r="D854" i="6"/>
  <c r="E854" i="6"/>
  <c r="F854" i="6"/>
  <c r="G854" i="6"/>
  <c r="H854" i="6"/>
  <c r="I854" i="6"/>
  <c r="J854" i="6"/>
  <c r="K854" i="6"/>
  <c r="L854" i="6"/>
  <c r="M854" i="6"/>
  <c r="D855" i="6"/>
  <c r="E855" i="6"/>
  <c r="F855" i="6"/>
  <c r="G855" i="6"/>
  <c r="H855" i="6"/>
  <c r="I855" i="6"/>
  <c r="J855" i="6"/>
  <c r="K855" i="6"/>
  <c r="L855" i="6"/>
  <c r="M855" i="6"/>
  <c r="D856" i="6"/>
  <c r="E856" i="6"/>
  <c r="F856" i="6"/>
  <c r="G856" i="6"/>
  <c r="H856" i="6"/>
  <c r="I856" i="6"/>
  <c r="J856" i="6"/>
  <c r="K856" i="6"/>
  <c r="L856" i="6"/>
  <c r="M856" i="6"/>
  <c r="D857" i="6"/>
  <c r="E857" i="6"/>
  <c r="F857" i="6"/>
  <c r="G857" i="6"/>
  <c r="H857" i="6"/>
  <c r="I857" i="6"/>
  <c r="J857" i="6"/>
  <c r="K857" i="6"/>
  <c r="L857" i="6"/>
  <c r="M857" i="6"/>
  <c r="D858" i="6"/>
  <c r="E858" i="6"/>
  <c r="F858" i="6"/>
  <c r="G858" i="6"/>
  <c r="H858" i="6"/>
  <c r="I858" i="6"/>
  <c r="J858" i="6"/>
  <c r="K858" i="6"/>
  <c r="L858" i="6"/>
  <c r="M858" i="6"/>
  <c r="D859" i="6"/>
  <c r="E859" i="6"/>
  <c r="F859" i="6"/>
  <c r="G859" i="6"/>
  <c r="H859" i="6"/>
  <c r="I859" i="6"/>
  <c r="J859" i="6"/>
  <c r="K859" i="6"/>
  <c r="L859" i="6"/>
  <c r="M859" i="6"/>
  <c r="D860" i="6"/>
  <c r="E860" i="6"/>
  <c r="F860" i="6"/>
  <c r="G860" i="6"/>
  <c r="H860" i="6"/>
  <c r="I860" i="6"/>
  <c r="J860" i="6"/>
  <c r="K860" i="6"/>
  <c r="L860" i="6"/>
  <c r="M860" i="6"/>
  <c r="D861" i="6"/>
  <c r="E861" i="6"/>
  <c r="F861" i="6"/>
  <c r="G861" i="6"/>
  <c r="H861" i="6"/>
  <c r="I861" i="6"/>
  <c r="J861" i="6"/>
  <c r="K861" i="6"/>
  <c r="L861" i="6"/>
  <c r="M861" i="6"/>
  <c r="D862" i="6"/>
  <c r="E862" i="6"/>
  <c r="F862" i="6"/>
  <c r="G862" i="6"/>
  <c r="H862" i="6"/>
  <c r="I862" i="6"/>
  <c r="J862" i="6"/>
  <c r="K862" i="6"/>
  <c r="L862" i="6"/>
  <c r="M862" i="6"/>
  <c r="D863" i="6"/>
  <c r="E863" i="6"/>
  <c r="F863" i="6"/>
  <c r="G863" i="6"/>
  <c r="H863" i="6"/>
  <c r="I863" i="6"/>
  <c r="J863" i="6"/>
  <c r="K863" i="6"/>
  <c r="L863" i="6"/>
  <c r="M863" i="6"/>
  <c r="D864" i="6"/>
  <c r="E864" i="6"/>
  <c r="F864" i="6"/>
  <c r="G864" i="6"/>
  <c r="H864" i="6"/>
  <c r="I864" i="6"/>
  <c r="J864" i="6"/>
  <c r="K864" i="6"/>
  <c r="L864" i="6"/>
  <c r="M864" i="6"/>
  <c r="D865" i="6"/>
  <c r="E865" i="6"/>
  <c r="F865" i="6"/>
  <c r="G865" i="6"/>
  <c r="H865" i="6"/>
  <c r="I865" i="6"/>
  <c r="J865" i="6"/>
  <c r="K865" i="6"/>
  <c r="L865" i="6"/>
  <c r="M865" i="6"/>
  <c r="D866" i="6"/>
  <c r="E866" i="6"/>
  <c r="F866" i="6"/>
  <c r="G866" i="6"/>
  <c r="H866" i="6"/>
  <c r="I866" i="6"/>
  <c r="J866" i="6"/>
  <c r="K866" i="6"/>
  <c r="L866" i="6"/>
  <c r="M866" i="6"/>
  <c r="D867" i="6"/>
  <c r="E867" i="6"/>
  <c r="F867" i="6"/>
  <c r="G867" i="6"/>
  <c r="H867" i="6"/>
  <c r="I867" i="6"/>
  <c r="J867" i="6"/>
  <c r="K867" i="6"/>
  <c r="L867" i="6"/>
  <c r="M867" i="6"/>
  <c r="D868" i="6"/>
  <c r="E868" i="6"/>
  <c r="F868" i="6"/>
  <c r="G868" i="6"/>
  <c r="H868" i="6"/>
  <c r="I868" i="6"/>
  <c r="J868" i="6"/>
  <c r="K868" i="6"/>
  <c r="L868" i="6"/>
  <c r="M868" i="6"/>
  <c r="D869" i="6"/>
  <c r="E869" i="6"/>
  <c r="F869" i="6"/>
  <c r="G869" i="6"/>
  <c r="H869" i="6"/>
  <c r="I869" i="6"/>
  <c r="J869" i="6"/>
  <c r="K869" i="6"/>
  <c r="L869" i="6"/>
  <c r="M869" i="6"/>
  <c r="D870" i="6"/>
  <c r="E870" i="6"/>
  <c r="F870" i="6"/>
  <c r="G870" i="6"/>
  <c r="H870" i="6"/>
  <c r="I870" i="6"/>
  <c r="J870" i="6"/>
  <c r="K870" i="6"/>
  <c r="L870" i="6"/>
  <c r="M870" i="6"/>
  <c r="D871" i="6"/>
  <c r="E871" i="6"/>
  <c r="F871" i="6"/>
  <c r="G871" i="6"/>
  <c r="H871" i="6"/>
  <c r="I871" i="6"/>
  <c r="J871" i="6"/>
  <c r="K871" i="6"/>
  <c r="L871" i="6"/>
  <c r="M871" i="6"/>
  <c r="D872" i="6"/>
  <c r="E872" i="6"/>
  <c r="F872" i="6"/>
  <c r="G872" i="6"/>
  <c r="H872" i="6"/>
  <c r="I872" i="6"/>
  <c r="J872" i="6"/>
  <c r="K872" i="6"/>
  <c r="L872" i="6"/>
  <c r="M872" i="6"/>
  <c r="D873" i="6"/>
  <c r="E873" i="6"/>
  <c r="F873" i="6"/>
  <c r="G873" i="6"/>
  <c r="H873" i="6"/>
  <c r="I873" i="6"/>
  <c r="J873" i="6"/>
  <c r="K873" i="6"/>
  <c r="L873" i="6"/>
  <c r="M873" i="6"/>
  <c r="D874" i="6"/>
  <c r="E874" i="6"/>
  <c r="F874" i="6"/>
  <c r="G874" i="6"/>
  <c r="H874" i="6"/>
  <c r="I874" i="6"/>
  <c r="J874" i="6"/>
  <c r="K874" i="6"/>
  <c r="L874" i="6"/>
  <c r="M874" i="6"/>
  <c r="D875" i="6"/>
  <c r="E875" i="6"/>
  <c r="F875" i="6"/>
  <c r="G875" i="6"/>
  <c r="H875" i="6"/>
  <c r="I875" i="6"/>
  <c r="J875" i="6"/>
  <c r="K875" i="6"/>
  <c r="L875" i="6"/>
  <c r="M875" i="6"/>
  <c r="D876" i="6"/>
  <c r="E876" i="6"/>
  <c r="F876" i="6"/>
  <c r="G876" i="6"/>
  <c r="H876" i="6"/>
  <c r="I876" i="6"/>
  <c r="J876" i="6"/>
  <c r="K876" i="6"/>
  <c r="L876" i="6"/>
  <c r="M876" i="6"/>
  <c r="D877" i="6"/>
  <c r="E877" i="6"/>
  <c r="F877" i="6"/>
  <c r="G877" i="6"/>
  <c r="H877" i="6"/>
  <c r="I877" i="6"/>
  <c r="J877" i="6"/>
  <c r="K877" i="6"/>
  <c r="L877" i="6"/>
  <c r="M877" i="6"/>
  <c r="D878" i="6"/>
  <c r="E878" i="6"/>
  <c r="F878" i="6"/>
  <c r="G878" i="6"/>
  <c r="H878" i="6"/>
  <c r="I878" i="6"/>
  <c r="J878" i="6"/>
  <c r="K878" i="6"/>
  <c r="L878" i="6"/>
  <c r="M878" i="6"/>
  <c r="D879" i="6"/>
  <c r="E879" i="6"/>
  <c r="F879" i="6"/>
  <c r="G879" i="6"/>
  <c r="H879" i="6"/>
  <c r="I879" i="6"/>
  <c r="J879" i="6"/>
  <c r="K879" i="6"/>
  <c r="L879" i="6"/>
  <c r="M879" i="6"/>
  <c r="D880" i="6"/>
  <c r="E880" i="6"/>
  <c r="F880" i="6"/>
  <c r="G880" i="6"/>
  <c r="H880" i="6"/>
  <c r="I880" i="6"/>
  <c r="J880" i="6"/>
  <c r="K880" i="6"/>
  <c r="L880" i="6"/>
  <c r="M880" i="6"/>
  <c r="D881" i="6"/>
  <c r="E881" i="6"/>
  <c r="F881" i="6"/>
  <c r="G881" i="6"/>
  <c r="H881" i="6"/>
  <c r="I881" i="6"/>
  <c r="J881" i="6"/>
  <c r="K881" i="6"/>
  <c r="L881" i="6"/>
  <c r="M881" i="6"/>
  <c r="D882" i="6"/>
  <c r="E882" i="6"/>
  <c r="F882" i="6"/>
  <c r="G882" i="6"/>
  <c r="H882" i="6"/>
  <c r="I882" i="6"/>
  <c r="J882" i="6"/>
  <c r="K882" i="6"/>
  <c r="L882" i="6"/>
  <c r="M882" i="6"/>
  <c r="D883" i="6"/>
  <c r="E883" i="6"/>
  <c r="F883" i="6"/>
  <c r="G883" i="6"/>
  <c r="H883" i="6"/>
  <c r="I883" i="6"/>
  <c r="J883" i="6"/>
  <c r="K883" i="6"/>
  <c r="L883" i="6"/>
  <c r="M883" i="6"/>
  <c r="D884" i="6"/>
  <c r="E884" i="6"/>
  <c r="F884" i="6"/>
  <c r="G884" i="6"/>
  <c r="H884" i="6"/>
  <c r="I884" i="6"/>
  <c r="J884" i="6"/>
  <c r="K884" i="6"/>
  <c r="L884" i="6"/>
  <c r="M884" i="6"/>
  <c r="D885" i="6"/>
  <c r="E885" i="6"/>
  <c r="F885" i="6"/>
  <c r="G885" i="6"/>
  <c r="H885" i="6"/>
  <c r="I885" i="6"/>
  <c r="J885" i="6"/>
  <c r="K885" i="6"/>
  <c r="L885" i="6"/>
  <c r="M885" i="6"/>
  <c r="D886" i="6"/>
  <c r="E886" i="6"/>
  <c r="F886" i="6"/>
  <c r="G886" i="6"/>
  <c r="H886" i="6"/>
  <c r="I886" i="6"/>
  <c r="J886" i="6"/>
  <c r="K886" i="6"/>
  <c r="L886" i="6"/>
  <c r="M886" i="6"/>
  <c r="D887" i="6"/>
  <c r="E887" i="6"/>
  <c r="F887" i="6"/>
  <c r="G887" i="6"/>
  <c r="H887" i="6"/>
  <c r="I887" i="6"/>
  <c r="J887" i="6"/>
  <c r="K887" i="6"/>
  <c r="L887" i="6"/>
  <c r="M887" i="6"/>
  <c r="D888" i="6"/>
  <c r="E888" i="6"/>
  <c r="F888" i="6"/>
  <c r="G888" i="6"/>
  <c r="H888" i="6"/>
  <c r="I888" i="6"/>
  <c r="J888" i="6"/>
  <c r="K888" i="6"/>
  <c r="L888" i="6"/>
  <c r="M888" i="6"/>
  <c r="D889" i="6"/>
  <c r="E889" i="6"/>
  <c r="F889" i="6"/>
  <c r="G889" i="6"/>
  <c r="H889" i="6"/>
  <c r="I889" i="6"/>
  <c r="J889" i="6"/>
  <c r="K889" i="6"/>
  <c r="L889" i="6"/>
  <c r="M889" i="6"/>
  <c r="D890" i="6"/>
  <c r="E890" i="6"/>
  <c r="F890" i="6"/>
  <c r="G890" i="6"/>
  <c r="H890" i="6"/>
  <c r="I890" i="6"/>
  <c r="J890" i="6"/>
  <c r="K890" i="6"/>
  <c r="L890" i="6"/>
  <c r="M890" i="6"/>
  <c r="D891" i="6"/>
  <c r="E891" i="6"/>
  <c r="F891" i="6"/>
  <c r="G891" i="6"/>
  <c r="H891" i="6"/>
  <c r="I891" i="6"/>
  <c r="J891" i="6"/>
  <c r="K891" i="6"/>
  <c r="L891" i="6"/>
  <c r="M891" i="6"/>
  <c r="D892" i="6"/>
  <c r="E892" i="6"/>
  <c r="F892" i="6"/>
  <c r="G892" i="6"/>
  <c r="H892" i="6"/>
  <c r="I892" i="6"/>
  <c r="J892" i="6"/>
  <c r="K892" i="6"/>
  <c r="L892" i="6"/>
  <c r="M892" i="6"/>
  <c r="D893" i="6"/>
  <c r="E893" i="6"/>
  <c r="F893" i="6"/>
  <c r="G893" i="6"/>
  <c r="H893" i="6"/>
  <c r="I893" i="6"/>
  <c r="J893" i="6"/>
  <c r="K893" i="6"/>
  <c r="L893" i="6"/>
  <c r="M893" i="6"/>
  <c r="D894" i="6"/>
  <c r="E894" i="6"/>
  <c r="F894" i="6"/>
  <c r="G894" i="6"/>
  <c r="H894" i="6"/>
  <c r="I894" i="6"/>
  <c r="J894" i="6"/>
  <c r="K894" i="6"/>
  <c r="L894" i="6"/>
  <c r="M894" i="6"/>
  <c r="D895" i="6"/>
  <c r="E895" i="6"/>
  <c r="F895" i="6"/>
  <c r="G895" i="6"/>
  <c r="H895" i="6"/>
  <c r="I895" i="6"/>
  <c r="J895" i="6"/>
  <c r="K895" i="6"/>
  <c r="L895" i="6"/>
  <c r="M895" i="6"/>
  <c r="D896" i="6"/>
  <c r="E896" i="6"/>
  <c r="F896" i="6"/>
  <c r="G896" i="6"/>
  <c r="H896" i="6"/>
  <c r="I896" i="6"/>
  <c r="J896" i="6"/>
  <c r="K896" i="6"/>
  <c r="L896" i="6"/>
  <c r="M896" i="6"/>
  <c r="D897" i="6"/>
  <c r="E897" i="6"/>
  <c r="F897" i="6"/>
  <c r="G897" i="6"/>
  <c r="H897" i="6"/>
  <c r="I897" i="6"/>
  <c r="J897" i="6"/>
  <c r="K897" i="6"/>
  <c r="L897" i="6"/>
  <c r="M897" i="6"/>
  <c r="D898" i="6"/>
  <c r="E898" i="6"/>
  <c r="F898" i="6"/>
  <c r="G898" i="6"/>
  <c r="H898" i="6"/>
  <c r="I898" i="6"/>
  <c r="J898" i="6"/>
  <c r="K898" i="6"/>
  <c r="L898" i="6"/>
  <c r="M898" i="6"/>
  <c r="D899" i="6"/>
  <c r="E899" i="6"/>
  <c r="F899" i="6"/>
  <c r="G899" i="6"/>
  <c r="H899" i="6"/>
  <c r="I899" i="6"/>
  <c r="J899" i="6"/>
  <c r="K899" i="6"/>
  <c r="L899" i="6"/>
  <c r="M899" i="6"/>
  <c r="D900" i="6"/>
  <c r="E900" i="6"/>
  <c r="F900" i="6"/>
  <c r="G900" i="6"/>
  <c r="H900" i="6"/>
  <c r="I900" i="6"/>
  <c r="J900" i="6"/>
  <c r="K900" i="6"/>
  <c r="L900" i="6"/>
  <c r="M900" i="6"/>
  <c r="D901" i="6"/>
  <c r="E901" i="6"/>
  <c r="F901" i="6"/>
  <c r="G901" i="6"/>
  <c r="H901" i="6"/>
  <c r="I901" i="6"/>
  <c r="J901" i="6"/>
  <c r="K901" i="6"/>
  <c r="L901" i="6"/>
  <c r="M901" i="6"/>
  <c r="D902" i="6"/>
  <c r="E902" i="6"/>
  <c r="F902" i="6"/>
  <c r="G902" i="6"/>
  <c r="H902" i="6"/>
  <c r="I902" i="6"/>
  <c r="J902" i="6"/>
  <c r="K902" i="6"/>
  <c r="L902" i="6"/>
  <c r="M902" i="6"/>
  <c r="D903" i="6"/>
  <c r="E903" i="6"/>
  <c r="F903" i="6"/>
  <c r="G903" i="6"/>
  <c r="H903" i="6"/>
  <c r="I903" i="6"/>
  <c r="J903" i="6"/>
  <c r="K903" i="6"/>
  <c r="L903" i="6"/>
  <c r="M903" i="6"/>
  <c r="D904" i="6"/>
  <c r="E904" i="6"/>
  <c r="F904" i="6"/>
  <c r="G904" i="6"/>
  <c r="H904" i="6"/>
  <c r="I904" i="6"/>
  <c r="J904" i="6"/>
  <c r="K904" i="6"/>
  <c r="L904" i="6"/>
  <c r="M904" i="6"/>
  <c r="D905" i="6"/>
  <c r="E905" i="6"/>
  <c r="F905" i="6"/>
  <c r="G905" i="6"/>
  <c r="H905" i="6"/>
  <c r="I905" i="6"/>
  <c r="J905" i="6"/>
  <c r="K905" i="6"/>
  <c r="L905" i="6"/>
  <c r="M905" i="6"/>
  <c r="D906" i="6"/>
  <c r="E906" i="6"/>
  <c r="F906" i="6"/>
  <c r="G906" i="6"/>
  <c r="H906" i="6"/>
  <c r="I906" i="6"/>
  <c r="J906" i="6"/>
  <c r="K906" i="6"/>
  <c r="L906" i="6"/>
  <c r="M906" i="6"/>
  <c r="D907" i="6"/>
  <c r="E907" i="6"/>
  <c r="F907" i="6"/>
  <c r="G907" i="6"/>
  <c r="H907" i="6"/>
  <c r="I907" i="6"/>
  <c r="J907" i="6"/>
  <c r="K907" i="6"/>
  <c r="L907" i="6"/>
  <c r="M907" i="6"/>
  <c r="D908" i="6"/>
  <c r="E908" i="6"/>
  <c r="F908" i="6"/>
  <c r="G908" i="6"/>
  <c r="H908" i="6"/>
  <c r="I908" i="6"/>
  <c r="J908" i="6"/>
  <c r="K908" i="6"/>
  <c r="L908" i="6"/>
  <c r="M908" i="6"/>
  <c r="D909" i="6"/>
  <c r="E909" i="6"/>
  <c r="F909" i="6"/>
  <c r="G909" i="6"/>
  <c r="H909" i="6"/>
  <c r="I909" i="6"/>
  <c r="J909" i="6"/>
  <c r="K909" i="6"/>
  <c r="L909" i="6"/>
  <c r="M909" i="6"/>
  <c r="D910" i="6"/>
  <c r="E910" i="6"/>
  <c r="F910" i="6"/>
  <c r="G910" i="6"/>
  <c r="H910" i="6"/>
  <c r="I910" i="6"/>
  <c r="J910" i="6"/>
  <c r="K910" i="6"/>
  <c r="L910" i="6"/>
  <c r="M910" i="6"/>
  <c r="D911" i="6"/>
  <c r="E911" i="6"/>
  <c r="F911" i="6"/>
  <c r="G911" i="6"/>
  <c r="H911" i="6"/>
  <c r="I911" i="6"/>
  <c r="J911" i="6"/>
  <c r="K911" i="6"/>
  <c r="L911" i="6"/>
  <c r="M911" i="6"/>
  <c r="D912" i="6"/>
  <c r="E912" i="6"/>
  <c r="F912" i="6"/>
  <c r="G912" i="6"/>
  <c r="H912" i="6"/>
  <c r="I912" i="6"/>
  <c r="J912" i="6"/>
  <c r="K912" i="6"/>
  <c r="L912" i="6"/>
  <c r="M912" i="6"/>
  <c r="D913" i="6"/>
  <c r="E913" i="6"/>
  <c r="F913" i="6"/>
  <c r="G913" i="6"/>
  <c r="H913" i="6"/>
  <c r="I913" i="6"/>
  <c r="J913" i="6"/>
  <c r="K913" i="6"/>
  <c r="L913" i="6"/>
  <c r="M913" i="6"/>
  <c r="D914" i="6"/>
  <c r="E914" i="6"/>
  <c r="F914" i="6"/>
  <c r="G914" i="6"/>
  <c r="H914" i="6"/>
  <c r="I914" i="6"/>
  <c r="J914" i="6"/>
  <c r="K914" i="6"/>
  <c r="L914" i="6"/>
  <c r="M914" i="6"/>
  <c r="D915" i="6"/>
  <c r="E915" i="6"/>
  <c r="F915" i="6"/>
  <c r="G915" i="6"/>
  <c r="H915" i="6"/>
  <c r="I915" i="6"/>
  <c r="J915" i="6"/>
  <c r="K915" i="6"/>
  <c r="L915" i="6"/>
  <c r="M915" i="6"/>
  <c r="D916" i="6"/>
  <c r="E916" i="6"/>
  <c r="F916" i="6"/>
  <c r="G916" i="6"/>
  <c r="H916" i="6"/>
  <c r="I916" i="6"/>
  <c r="J916" i="6"/>
  <c r="K916" i="6"/>
  <c r="L916" i="6"/>
  <c r="M916" i="6"/>
  <c r="D917" i="6"/>
  <c r="E917" i="6"/>
  <c r="F917" i="6"/>
  <c r="G917" i="6"/>
  <c r="H917" i="6"/>
  <c r="I917" i="6"/>
  <c r="J917" i="6"/>
  <c r="K917" i="6"/>
  <c r="L917" i="6"/>
  <c r="M917" i="6"/>
  <c r="D918" i="6"/>
  <c r="E918" i="6"/>
  <c r="F918" i="6"/>
  <c r="G918" i="6"/>
  <c r="H918" i="6"/>
  <c r="I918" i="6"/>
  <c r="J918" i="6"/>
  <c r="K918" i="6"/>
  <c r="L918" i="6"/>
  <c r="M918" i="6"/>
  <c r="D919" i="6"/>
  <c r="E919" i="6"/>
  <c r="F919" i="6"/>
  <c r="G919" i="6"/>
  <c r="H919" i="6"/>
  <c r="I919" i="6"/>
  <c r="J919" i="6"/>
  <c r="K919" i="6"/>
  <c r="L919" i="6"/>
  <c r="M919" i="6"/>
  <c r="D920" i="6"/>
  <c r="E920" i="6"/>
  <c r="F920" i="6"/>
  <c r="G920" i="6"/>
  <c r="H920" i="6"/>
  <c r="I920" i="6"/>
  <c r="J920" i="6"/>
  <c r="K920" i="6"/>
  <c r="L920" i="6"/>
  <c r="M920" i="6"/>
  <c r="D921" i="6"/>
  <c r="E921" i="6"/>
  <c r="F921" i="6"/>
  <c r="G921" i="6"/>
  <c r="H921" i="6"/>
  <c r="I921" i="6"/>
  <c r="J921" i="6"/>
  <c r="K921" i="6"/>
  <c r="L921" i="6"/>
  <c r="M921" i="6"/>
  <c r="D922" i="6"/>
  <c r="E922" i="6"/>
  <c r="F922" i="6"/>
  <c r="G922" i="6"/>
  <c r="H922" i="6"/>
  <c r="I922" i="6"/>
  <c r="J922" i="6"/>
  <c r="K922" i="6"/>
  <c r="L922" i="6"/>
  <c r="M922" i="6"/>
  <c r="D923" i="6"/>
  <c r="E923" i="6"/>
  <c r="F923" i="6"/>
  <c r="G923" i="6"/>
  <c r="H923" i="6"/>
  <c r="I923" i="6"/>
  <c r="J923" i="6"/>
  <c r="K923" i="6"/>
  <c r="L923" i="6"/>
  <c r="M923" i="6"/>
  <c r="D924" i="6"/>
  <c r="E924" i="6"/>
  <c r="F924" i="6"/>
  <c r="G924" i="6"/>
  <c r="H924" i="6"/>
  <c r="I924" i="6"/>
  <c r="J924" i="6"/>
  <c r="K924" i="6"/>
  <c r="L924" i="6"/>
  <c r="M924" i="6"/>
  <c r="D925" i="6"/>
  <c r="E925" i="6"/>
  <c r="F925" i="6"/>
  <c r="G925" i="6"/>
  <c r="H925" i="6"/>
  <c r="I925" i="6"/>
  <c r="J925" i="6"/>
  <c r="K925" i="6"/>
  <c r="L925" i="6"/>
  <c r="M925" i="6"/>
  <c r="D926" i="6"/>
  <c r="E926" i="6"/>
  <c r="F926" i="6"/>
  <c r="G926" i="6"/>
  <c r="H926" i="6"/>
  <c r="I926" i="6"/>
  <c r="J926" i="6"/>
  <c r="K926" i="6"/>
  <c r="L926" i="6"/>
  <c r="M926" i="6"/>
  <c r="D927" i="6"/>
  <c r="E927" i="6"/>
  <c r="F927" i="6"/>
  <c r="G927" i="6"/>
  <c r="H927" i="6"/>
  <c r="I927" i="6"/>
  <c r="J927" i="6"/>
  <c r="K927" i="6"/>
  <c r="L927" i="6"/>
  <c r="M927" i="6"/>
  <c r="D928" i="6"/>
  <c r="E928" i="6"/>
  <c r="F928" i="6"/>
  <c r="G928" i="6"/>
  <c r="H928" i="6"/>
  <c r="I928" i="6"/>
  <c r="J928" i="6"/>
  <c r="K928" i="6"/>
  <c r="L928" i="6"/>
  <c r="M928" i="6"/>
  <c r="D929" i="6"/>
  <c r="E929" i="6"/>
  <c r="F929" i="6"/>
  <c r="G929" i="6"/>
  <c r="H929" i="6"/>
  <c r="I929" i="6"/>
  <c r="J929" i="6"/>
  <c r="K929" i="6"/>
  <c r="L929" i="6"/>
  <c r="M929" i="6"/>
  <c r="D930" i="6"/>
  <c r="E930" i="6"/>
  <c r="F930" i="6"/>
  <c r="G930" i="6"/>
  <c r="H930" i="6"/>
  <c r="I930" i="6"/>
  <c r="J930" i="6"/>
  <c r="K930" i="6"/>
  <c r="L930" i="6"/>
  <c r="M930" i="6"/>
  <c r="D931" i="6"/>
  <c r="E931" i="6"/>
  <c r="F931" i="6"/>
  <c r="G931" i="6"/>
  <c r="H931" i="6"/>
  <c r="I931" i="6"/>
  <c r="J931" i="6"/>
  <c r="K931" i="6"/>
  <c r="L931" i="6"/>
  <c r="M931" i="6"/>
  <c r="D932" i="6"/>
  <c r="E932" i="6"/>
  <c r="F932" i="6"/>
  <c r="G932" i="6"/>
  <c r="H932" i="6"/>
  <c r="I932" i="6"/>
  <c r="J932" i="6"/>
  <c r="K932" i="6"/>
  <c r="L932" i="6"/>
  <c r="M932" i="6"/>
  <c r="D933" i="6"/>
  <c r="E933" i="6"/>
  <c r="F933" i="6"/>
  <c r="G933" i="6"/>
  <c r="H933" i="6"/>
  <c r="I933" i="6"/>
  <c r="J933" i="6"/>
  <c r="K933" i="6"/>
  <c r="L933" i="6"/>
  <c r="M933" i="6"/>
  <c r="D934" i="6"/>
  <c r="E934" i="6"/>
  <c r="F934" i="6"/>
  <c r="G934" i="6"/>
  <c r="H934" i="6"/>
  <c r="I934" i="6"/>
  <c r="J934" i="6"/>
  <c r="K934" i="6"/>
  <c r="L934" i="6"/>
  <c r="M934" i="6"/>
  <c r="D935" i="6"/>
  <c r="E935" i="6"/>
  <c r="F935" i="6"/>
  <c r="G935" i="6"/>
  <c r="H935" i="6"/>
  <c r="I935" i="6"/>
  <c r="J935" i="6"/>
  <c r="K935" i="6"/>
  <c r="L935" i="6"/>
  <c r="M935" i="6"/>
  <c r="D936" i="6"/>
  <c r="E936" i="6"/>
  <c r="F936" i="6"/>
  <c r="G936" i="6"/>
  <c r="H936" i="6"/>
  <c r="I936" i="6"/>
  <c r="J936" i="6"/>
  <c r="K936" i="6"/>
  <c r="L936" i="6"/>
  <c r="M936" i="6"/>
  <c r="D937" i="6"/>
  <c r="E937" i="6"/>
  <c r="F937" i="6"/>
  <c r="G937" i="6"/>
  <c r="H937" i="6"/>
  <c r="I937" i="6"/>
  <c r="J937" i="6"/>
  <c r="K937" i="6"/>
  <c r="L937" i="6"/>
  <c r="M937" i="6"/>
  <c r="D938" i="6"/>
  <c r="E938" i="6"/>
  <c r="F938" i="6"/>
  <c r="G938" i="6"/>
  <c r="H938" i="6"/>
  <c r="I938" i="6"/>
  <c r="J938" i="6"/>
  <c r="K938" i="6"/>
  <c r="L938" i="6"/>
  <c r="M938" i="6"/>
  <c r="D939" i="6"/>
  <c r="E939" i="6"/>
  <c r="F939" i="6"/>
  <c r="G939" i="6"/>
  <c r="H939" i="6"/>
  <c r="I939" i="6"/>
  <c r="J939" i="6"/>
  <c r="K939" i="6"/>
  <c r="L939" i="6"/>
  <c r="M939" i="6"/>
  <c r="D940" i="6"/>
  <c r="E940" i="6"/>
  <c r="F940" i="6"/>
  <c r="G940" i="6"/>
  <c r="H940" i="6"/>
  <c r="I940" i="6"/>
  <c r="J940" i="6"/>
  <c r="K940" i="6"/>
  <c r="L940" i="6"/>
  <c r="M940" i="6"/>
  <c r="D941" i="6"/>
  <c r="E941" i="6"/>
  <c r="F941" i="6"/>
  <c r="G941" i="6"/>
  <c r="H941" i="6"/>
  <c r="I941" i="6"/>
  <c r="J941" i="6"/>
  <c r="K941" i="6"/>
  <c r="L941" i="6"/>
  <c r="M941" i="6"/>
  <c r="D942" i="6"/>
  <c r="E942" i="6"/>
  <c r="F942" i="6"/>
  <c r="G942" i="6"/>
  <c r="H942" i="6"/>
  <c r="I942" i="6"/>
  <c r="J942" i="6"/>
  <c r="K942" i="6"/>
  <c r="L942" i="6"/>
  <c r="M942" i="6"/>
  <c r="D943" i="6"/>
  <c r="E943" i="6"/>
  <c r="F943" i="6"/>
  <c r="G943" i="6"/>
  <c r="H943" i="6"/>
  <c r="I943" i="6"/>
  <c r="J943" i="6"/>
  <c r="K943" i="6"/>
  <c r="L943" i="6"/>
  <c r="M943" i="6"/>
  <c r="D944" i="6"/>
  <c r="E944" i="6"/>
  <c r="F944" i="6"/>
  <c r="G944" i="6"/>
  <c r="H944" i="6"/>
  <c r="I944" i="6"/>
  <c r="J944" i="6"/>
  <c r="K944" i="6"/>
  <c r="L944" i="6"/>
  <c r="M944" i="6"/>
  <c r="D945" i="6"/>
  <c r="E945" i="6"/>
  <c r="F945" i="6"/>
  <c r="G945" i="6"/>
  <c r="H945" i="6"/>
  <c r="I945" i="6"/>
  <c r="J945" i="6"/>
  <c r="K945" i="6"/>
  <c r="L945" i="6"/>
  <c r="M945" i="6"/>
  <c r="D946" i="6"/>
  <c r="E946" i="6"/>
  <c r="F946" i="6"/>
  <c r="G946" i="6"/>
  <c r="H946" i="6"/>
  <c r="I946" i="6"/>
  <c r="J946" i="6"/>
  <c r="K946" i="6"/>
  <c r="L946" i="6"/>
  <c r="M946" i="6"/>
  <c r="D947" i="6"/>
  <c r="E947" i="6"/>
  <c r="F947" i="6"/>
  <c r="G947" i="6"/>
  <c r="H947" i="6"/>
  <c r="I947" i="6"/>
  <c r="J947" i="6"/>
  <c r="K947" i="6"/>
  <c r="L947" i="6"/>
  <c r="M947" i="6"/>
  <c r="D948" i="6"/>
  <c r="E948" i="6"/>
  <c r="F948" i="6"/>
  <c r="G948" i="6"/>
  <c r="H948" i="6"/>
  <c r="I948" i="6"/>
  <c r="J948" i="6"/>
  <c r="K948" i="6"/>
  <c r="L948" i="6"/>
  <c r="M948" i="6"/>
  <c r="D949" i="6"/>
  <c r="E949" i="6"/>
  <c r="F949" i="6"/>
  <c r="G949" i="6"/>
  <c r="H949" i="6"/>
  <c r="I949" i="6"/>
  <c r="J949" i="6"/>
  <c r="K949" i="6"/>
  <c r="L949" i="6"/>
  <c r="M949" i="6"/>
  <c r="D950" i="6"/>
  <c r="E950" i="6"/>
  <c r="F950" i="6"/>
  <c r="G950" i="6"/>
  <c r="H950" i="6"/>
  <c r="I950" i="6"/>
  <c r="J950" i="6"/>
  <c r="K950" i="6"/>
  <c r="L950" i="6"/>
  <c r="M950" i="6"/>
  <c r="D951" i="6"/>
  <c r="E951" i="6"/>
  <c r="F951" i="6"/>
  <c r="G951" i="6"/>
  <c r="H951" i="6"/>
  <c r="I951" i="6"/>
  <c r="J951" i="6"/>
  <c r="K951" i="6"/>
  <c r="L951" i="6"/>
  <c r="M951" i="6"/>
  <c r="D952" i="6"/>
  <c r="E952" i="6"/>
  <c r="F952" i="6"/>
  <c r="G952" i="6"/>
  <c r="H952" i="6"/>
  <c r="I952" i="6"/>
  <c r="J952" i="6"/>
  <c r="K952" i="6"/>
  <c r="L952" i="6"/>
  <c r="M952" i="6"/>
  <c r="D953" i="6"/>
  <c r="E953" i="6"/>
  <c r="F953" i="6"/>
  <c r="G953" i="6"/>
  <c r="H953" i="6"/>
  <c r="I953" i="6"/>
  <c r="J953" i="6"/>
  <c r="K953" i="6"/>
  <c r="L953" i="6"/>
  <c r="M953" i="6"/>
  <c r="D954" i="6"/>
  <c r="E954" i="6"/>
  <c r="F954" i="6"/>
  <c r="G954" i="6"/>
  <c r="H954" i="6"/>
  <c r="I954" i="6"/>
  <c r="J954" i="6"/>
  <c r="K954" i="6"/>
  <c r="L954" i="6"/>
  <c r="M954" i="6"/>
  <c r="D955" i="6"/>
  <c r="E955" i="6"/>
  <c r="F955" i="6"/>
  <c r="G955" i="6"/>
  <c r="H955" i="6"/>
  <c r="I955" i="6"/>
  <c r="J955" i="6"/>
  <c r="K955" i="6"/>
  <c r="L955" i="6"/>
  <c r="M955" i="6"/>
  <c r="D956" i="6"/>
  <c r="E956" i="6"/>
  <c r="F956" i="6"/>
  <c r="G956" i="6"/>
  <c r="H956" i="6"/>
  <c r="I956" i="6"/>
  <c r="J956" i="6"/>
  <c r="K956" i="6"/>
  <c r="L956" i="6"/>
  <c r="M956" i="6"/>
  <c r="D957" i="6"/>
  <c r="E957" i="6"/>
  <c r="F957" i="6"/>
  <c r="G957" i="6"/>
  <c r="H957" i="6"/>
  <c r="I957" i="6"/>
  <c r="J957" i="6"/>
  <c r="K957" i="6"/>
  <c r="L957" i="6"/>
  <c r="M957" i="6"/>
  <c r="D958" i="6"/>
  <c r="E958" i="6"/>
  <c r="F958" i="6"/>
  <c r="G958" i="6"/>
  <c r="H958" i="6"/>
  <c r="I958" i="6"/>
  <c r="J958" i="6"/>
  <c r="K958" i="6"/>
  <c r="L958" i="6"/>
  <c r="M958" i="6"/>
  <c r="D959" i="6"/>
  <c r="E959" i="6"/>
  <c r="F959" i="6"/>
  <c r="G959" i="6"/>
  <c r="H959" i="6"/>
  <c r="I959" i="6"/>
  <c r="J959" i="6"/>
  <c r="K959" i="6"/>
  <c r="L959" i="6"/>
  <c r="M959" i="6"/>
  <c r="D960" i="6"/>
  <c r="E960" i="6"/>
  <c r="F960" i="6"/>
  <c r="G960" i="6"/>
  <c r="H960" i="6"/>
  <c r="I960" i="6"/>
  <c r="J960" i="6"/>
  <c r="K960" i="6"/>
  <c r="L960" i="6"/>
  <c r="M960" i="6"/>
  <c r="D961" i="6"/>
  <c r="E961" i="6"/>
  <c r="F961" i="6"/>
  <c r="G961" i="6"/>
  <c r="H961" i="6"/>
  <c r="I961" i="6"/>
  <c r="J961" i="6"/>
  <c r="K961" i="6"/>
  <c r="L961" i="6"/>
  <c r="M961" i="6"/>
  <c r="D962" i="6"/>
  <c r="E962" i="6"/>
  <c r="F962" i="6"/>
  <c r="G962" i="6"/>
  <c r="H962" i="6"/>
  <c r="I962" i="6"/>
  <c r="J962" i="6"/>
  <c r="K962" i="6"/>
  <c r="L962" i="6"/>
  <c r="M962" i="6"/>
  <c r="D963" i="6"/>
  <c r="E963" i="6"/>
  <c r="F963" i="6"/>
  <c r="G963" i="6"/>
  <c r="H963" i="6"/>
  <c r="I963" i="6"/>
  <c r="J963" i="6"/>
  <c r="K963" i="6"/>
  <c r="L963" i="6"/>
  <c r="M963" i="6"/>
  <c r="D964" i="6"/>
  <c r="E964" i="6"/>
  <c r="F964" i="6"/>
  <c r="G964" i="6"/>
  <c r="H964" i="6"/>
  <c r="I964" i="6"/>
  <c r="J964" i="6"/>
  <c r="K964" i="6"/>
  <c r="L964" i="6"/>
  <c r="M964" i="6"/>
  <c r="D965" i="6"/>
  <c r="E965" i="6"/>
  <c r="F965" i="6"/>
  <c r="G965" i="6"/>
  <c r="H965" i="6"/>
  <c r="I965" i="6"/>
  <c r="J965" i="6"/>
  <c r="K965" i="6"/>
  <c r="L965" i="6"/>
  <c r="M965" i="6"/>
  <c r="D966" i="6"/>
  <c r="E966" i="6"/>
  <c r="F966" i="6"/>
  <c r="G966" i="6"/>
  <c r="H966" i="6"/>
  <c r="I966" i="6"/>
  <c r="J966" i="6"/>
  <c r="K966" i="6"/>
  <c r="L966" i="6"/>
  <c r="M966" i="6"/>
  <c r="D967" i="6"/>
  <c r="E967" i="6"/>
  <c r="F967" i="6"/>
  <c r="G967" i="6"/>
  <c r="H967" i="6"/>
  <c r="I967" i="6"/>
  <c r="J967" i="6"/>
  <c r="K967" i="6"/>
  <c r="L967" i="6"/>
  <c r="M967" i="6"/>
  <c r="D968" i="6"/>
  <c r="E968" i="6"/>
  <c r="F968" i="6"/>
  <c r="G968" i="6"/>
  <c r="H968" i="6"/>
  <c r="I968" i="6"/>
  <c r="J968" i="6"/>
  <c r="K968" i="6"/>
  <c r="L968" i="6"/>
  <c r="M968" i="6"/>
  <c r="D969" i="6"/>
  <c r="E969" i="6"/>
  <c r="F969" i="6"/>
  <c r="G969" i="6"/>
  <c r="H969" i="6"/>
  <c r="I969" i="6"/>
  <c r="J969" i="6"/>
  <c r="K969" i="6"/>
  <c r="L969" i="6"/>
  <c r="M969" i="6"/>
  <c r="D970" i="6"/>
  <c r="E970" i="6"/>
  <c r="F970" i="6"/>
  <c r="G970" i="6"/>
  <c r="H970" i="6"/>
  <c r="I970" i="6"/>
  <c r="J970" i="6"/>
  <c r="K970" i="6"/>
  <c r="L970" i="6"/>
  <c r="M970" i="6"/>
  <c r="D971" i="6"/>
  <c r="E971" i="6"/>
  <c r="F971" i="6"/>
  <c r="G971" i="6"/>
  <c r="H971" i="6"/>
  <c r="I971" i="6"/>
  <c r="J971" i="6"/>
  <c r="K971" i="6"/>
  <c r="L971" i="6"/>
  <c r="M971" i="6"/>
  <c r="D972" i="6"/>
  <c r="E972" i="6"/>
  <c r="F972" i="6"/>
  <c r="G972" i="6"/>
  <c r="H972" i="6"/>
  <c r="I972" i="6"/>
  <c r="J972" i="6"/>
  <c r="K972" i="6"/>
  <c r="L972" i="6"/>
  <c r="M972" i="6"/>
  <c r="D973" i="6"/>
  <c r="E973" i="6"/>
  <c r="F973" i="6"/>
  <c r="G973" i="6"/>
  <c r="H973" i="6"/>
  <c r="I973" i="6"/>
  <c r="J973" i="6"/>
  <c r="K973" i="6"/>
  <c r="L973" i="6"/>
  <c r="M973" i="6"/>
  <c r="D974" i="6"/>
  <c r="E974" i="6"/>
  <c r="F974" i="6"/>
  <c r="G974" i="6"/>
  <c r="H974" i="6"/>
  <c r="I974" i="6"/>
  <c r="J974" i="6"/>
  <c r="K974" i="6"/>
  <c r="L974" i="6"/>
  <c r="M974" i="6"/>
  <c r="D975" i="6"/>
  <c r="E975" i="6"/>
  <c r="F975" i="6"/>
  <c r="G975" i="6"/>
  <c r="H975" i="6"/>
  <c r="I975" i="6"/>
  <c r="J975" i="6"/>
  <c r="K975" i="6"/>
  <c r="L975" i="6"/>
  <c r="M975" i="6"/>
  <c r="D976" i="6"/>
  <c r="E976" i="6"/>
  <c r="F976" i="6"/>
  <c r="G976" i="6"/>
  <c r="H976" i="6"/>
  <c r="I976" i="6"/>
  <c r="J976" i="6"/>
  <c r="K976" i="6"/>
  <c r="L976" i="6"/>
  <c r="M976" i="6"/>
  <c r="D977" i="6"/>
  <c r="E977" i="6"/>
  <c r="F977" i="6"/>
  <c r="G977" i="6"/>
  <c r="H977" i="6"/>
  <c r="I977" i="6"/>
  <c r="J977" i="6"/>
  <c r="K977" i="6"/>
  <c r="L977" i="6"/>
  <c r="M977" i="6"/>
  <c r="D978" i="6"/>
  <c r="E978" i="6"/>
  <c r="F978" i="6"/>
  <c r="G978" i="6"/>
  <c r="H978" i="6"/>
  <c r="I978" i="6"/>
  <c r="J978" i="6"/>
  <c r="K978" i="6"/>
  <c r="L978" i="6"/>
  <c r="M978" i="6"/>
  <c r="D979" i="6"/>
  <c r="E979" i="6"/>
  <c r="F979" i="6"/>
  <c r="G979" i="6"/>
  <c r="H979" i="6"/>
  <c r="I979" i="6"/>
  <c r="J979" i="6"/>
  <c r="K979" i="6"/>
  <c r="L979" i="6"/>
  <c r="M979" i="6"/>
  <c r="D980" i="6"/>
  <c r="E980" i="6"/>
  <c r="F980" i="6"/>
  <c r="G980" i="6"/>
  <c r="H980" i="6"/>
  <c r="I980" i="6"/>
  <c r="J980" i="6"/>
  <c r="K980" i="6"/>
  <c r="L980" i="6"/>
  <c r="M980" i="6"/>
  <c r="D981" i="6"/>
  <c r="E981" i="6"/>
  <c r="F981" i="6"/>
  <c r="G981" i="6"/>
  <c r="H981" i="6"/>
  <c r="I981" i="6"/>
  <c r="J981" i="6"/>
  <c r="K981" i="6"/>
  <c r="L981" i="6"/>
  <c r="M981" i="6"/>
  <c r="D982" i="6"/>
  <c r="E982" i="6"/>
  <c r="F982" i="6"/>
  <c r="G982" i="6"/>
  <c r="H982" i="6"/>
  <c r="I982" i="6"/>
  <c r="J982" i="6"/>
  <c r="K982" i="6"/>
  <c r="L982" i="6"/>
  <c r="M982" i="6"/>
  <c r="D983" i="6"/>
  <c r="E983" i="6"/>
  <c r="F983" i="6"/>
  <c r="G983" i="6"/>
  <c r="H983" i="6"/>
  <c r="I983" i="6"/>
  <c r="J983" i="6"/>
  <c r="K983" i="6"/>
  <c r="L983" i="6"/>
  <c r="M983" i="6"/>
  <c r="D984" i="6"/>
  <c r="E984" i="6"/>
  <c r="F984" i="6"/>
  <c r="G984" i="6"/>
  <c r="H984" i="6"/>
  <c r="I984" i="6"/>
  <c r="J984" i="6"/>
  <c r="K984" i="6"/>
  <c r="L984" i="6"/>
  <c r="M984" i="6"/>
  <c r="D985" i="6"/>
  <c r="E985" i="6"/>
  <c r="F985" i="6"/>
  <c r="G985" i="6"/>
  <c r="H985" i="6"/>
  <c r="I985" i="6"/>
  <c r="J985" i="6"/>
  <c r="K985" i="6"/>
  <c r="L985" i="6"/>
  <c r="M985" i="6"/>
  <c r="D986" i="6"/>
  <c r="E986" i="6"/>
  <c r="F986" i="6"/>
  <c r="G986" i="6"/>
  <c r="H986" i="6"/>
  <c r="I986" i="6"/>
  <c r="J986" i="6"/>
  <c r="K986" i="6"/>
  <c r="L986" i="6"/>
  <c r="M986" i="6"/>
  <c r="D987" i="6"/>
  <c r="E987" i="6"/>
  <c r="F987" i="6"/>
  <c r="G987" i="6"/>
  <c r="H987" i="6"/>
  <c r="I987" i="6"/>
  <c r="J987" i="6"/>
  <c r="K987" i="6"/>
  <c r="L987" i="6"/>
  <c r="M987" i="6"/>
  <c r="D988" i="6"/>
  <c r="E988" i="6"/>
  <c r="F988" i="6"/>
  <c r="G988" i="6"/>
  <c r="H988" i="6"/>
  <c r="I988" i="6"/>
  <c r="J988" i="6"/>
  <c r="K988" i="6"/>
  <c r="L988" i="6"/>
  <c r="M988" i="6"/>
  <c r="D989" i="6"/>
  <c r="E989" i="6"/>
  <c r="F989" i="6"/>
  <c r="G989" i="6"/>
  <c r="H989" i="6"/>
  <c r="I989" i="6"/>
  <c r="J989" i="6"/>
  <c r="K989" i="6"/>
  <c r="L989" i="6"/>
  <c r="M989" i="6"/>
  <c r="D990" i="6"/>
  <c r="E990" i="6"/>
  <c r="F990" i="6"/>
  <c r="G990" i="6"/>
  <c r="H990" i="6"/>
  <c r="I990" i="6"/>
  <c r="J990" i="6"/>
  <c r="K990" i="6"/>
  <c r="L990" i="6"/>
  <c r="M990" i="6"/>
  <c r="D991" i="6"/>
  <c r="E991" i="6"/>
  <c r="F991" i="6"/>
  <c r="G991" i="6"/>
  <c r="H991" i="6"/>
  <c r="I991" i="6"/>
  <c r="J991" i="6"/>
  <c r="K991" i="6"/>
  <c r="L991" i="6"/>
  <c r="M991" i="6"/>
  <c r="D992" i="6"/>
  <c r="E992" i="6"/>
  <c r="F992" i="6"/>
  <c r="G992" i="6"/>
  <c r="H992" i="6"/>
  <c r="I992" i="6"/>
  <c r="J992" i="6"/>
  <c r="K992" i="6"/>
  <c r="L992" i="6"/>
  <c r="M992" i="6"/>
  <c r="D993" i="6"/>
  <c r="E993" i="6"/>
  <c r="F993" i="6"/>
  <c r="G993" i="6"/>
  <c r="H993" i="6"/>
  <c r="I993" i="6"/>
  <c r="J993" i="6"/>
  <c r="K993" i="6"/>
  <c r="L993" i="6"/>
  <c r="M993" i="6"/>
  <c r="D994" i="6"/>
  <c r="E994" i="6"/>
  <c r="F994" i="6"/>
  <c r="G994" i="6"/>
  <c r="H994" i="6"/>
  <c r="I994" i="6"/>
  <c r="J994" i="6"/>
  <c r="K994" i="6"/>
  <c r="L994" i="6"/>
  <c r="M994" i="6"/>
  <c r="D995" i="6"/>
  <c r="E995" i="6"/>
  <c r="F995" i="6"/>
  <c r="G995" i="6"/>
  <c r="H995" i="6"/>
  <c r="I995" i="6"/>
  <c r="J995" i="6"/>
  <c r="K995" i="6"/>
  <c r="L995" i="6"/>
  <c r="M995" i="6"/>
  <c r="D996" i="6"/>
  <c r="E996" i="6"/>
  <c r="F996" i="6"/>
  <c r="G996" i="6"/>
  <c r="H996" i="6"/>
  <c r="I996" i="6"/>
  <c r="J996" i="6"/>
  <c r="K996" i="6"/>
  <c r="L996" i="6"/>
  <c r="M996" i="6"/>
  <c r="D997" i="6"/>
  <c r="E997" i="6"/>
  <c r="F997" i="6"/>
  <c r="G997" i="6"/>
  <c r="H997" i="6"/>
  <c r="I997" i="6"/>
  <c r="J997" i="6"/>
  <c r="K997" i="6"/>
  <c r="L997" i="6"/>
  <c r="M997" i="6"/>
  <c r="D998" i="6"/>
  <c r="E998" i="6"/>
  <c r="F998" i="6"/>
  <c r="G998" i="6"/>
  <c r="H998" i="6"/>
  <c r="I998" i="6"/>
  <c r="J998" i="6"/>
  <c r="K998" i="6"/>
  <c r="L998" i="6"/>
  <c r="M998" i="6"/>
  <c r="D999" i="6"/>
  <c r="E999" i="6"/>
  <c r="F999" i="6"/>
  <c r="G999" i="6"/>
  <c r="H999" i="6"/>
  <c r="I999" i="6"/>
  <c r="J999" i="6"/>
  <c r="K999" i="6"/>
  <c r="L999" i="6"/>
  <c r="M999" i="6"/>
  <c r="D1000" i="6"/>
  <c r="E1000" i="6"/>
  <c r="F1000" i="6"/>
  <c r="G1000" i="6"/>
  <c r="H1000" i="6"/>
  <c r="I1000" i="6"/>
  <c r="J1000" i="6"/>
  <c r="K1000" i="6"/>
  <c r="L1000" i="6"/>
  <c r="M1000" i="6"/>
  <c r="D1001" i="6"/>
  <c r="E1001" i="6"/>
  <c r="F1001" i="6"/>
  <c r="G1001" i="6"/>
  <c r="H1001" i="6"/>
  <c r="I1001" i="6"/>
  <c r="J1001" i="6"/>
  <c r="K1001" i="6"/>
  <c r="L1001" i="6"/>
  <c r="M1001" i="6"/>
  <c r="D1002" i="6"/>
  <c r="E1002" i="6"/>
  <c r="F1002" i="6"/>
  <c r="G1002" i="6"/>
  <c r="H1002" i="6"/>
  <c r="I1002" i="6"/>
  <c r="J1002" i="6"/>
  <c r="K1002" i="6"/>
  <c r="L1002" i="6"/>
  <c r="M1002" i="6"/>
  <c r="D1003" i="6"/>
  <c r="E1003" i="6"/>
  <c r="F1003" i="6"/>
  <c r="G1003" i="6"/>
  <c r="H1003" i="6"/>
  <c r="I1003" i="6"/>
  <c r="J1003" i="6"/>
  <c r="K1003" i="6"/>
  <c r="L1003" i="6"/>
  <c r="M1003" i="6"/>
  <c r="D1004" i="6"/>
  <c r="E1004" i="6"/>
  <c r="F1004" i="6"/>
  <c r="G1004" i="6"/>
  <c r="H1004" i="6"/>
  <c r="I1004" i="6"/>
  <c r="J1004" i="6"/>
  <c r="K1004" i="6"/>
  <c r="L1004" i="6"/>
  <c r="M1004" i="6"/>
  <c r="D1005" i="6"/>
  <c r="E1005" i="6"/>
  <c r="F1005" i="6"/>
  <c r="G1005" i="6"/>
  <c r="H1005" i="6"/>
  <c r="I1005" i="6"/>
  <c r="J1005" i="6"/>
  <c r="K1005" i="6"/>
  <c r="L1005" i="6"/>
  <c r="M1005" i="6"/>
  <c r="D1006" i="6"/>
  <c r="E1006" i="6"/>
  <c r="F1006" i="6"/>
  <c r="G1006" i="6"/>
  <c r="H1006" i="6"/>
  <c r="I1006" i="6"/>
  <c r="J1006" i="6"/>
  <c r="K1006" i="6"/>
  <c r="L1006" i="6"/>
  <c r="M1006" i="6"/>
  <c r="D1007" i="6"/>
  <c r="E1007" i="6"/>
  <c r="F1007" i="6"/>
  <c r="G1007" i="6"/>
  <c r="H1007" i="6"/>
  <c r="I1007" i="6"/>
  <c r="J1007" i="6"/>
  <c r="K1007" i="6"/>
  <c r="L1007" i="6"/>
  <c r="M1007" i="6"/>
  <c r="D1008" i="6"/>
  <c r="E1008" i="6"/>
  <c r="F1008" i="6"/>
  <c r="G1008" i="6"/>
  <c r="H1008" i="6"/>
  <c r="I1008" i="6"/>
  <c r="J1008" i="6"/>
  <c r="K1008" i="6"/>
  <c r="L1008" i="6"/>
  <c r="M1008" i="6"/>
  <c r="D1009" i="6"/>
  <c r="E1009" i="6"/>
  <c r="F1009" i="6"/>
  <c r="G1009" i="6"/>
  <c r="H1009" i="6"/>
  <c r="I1009" i="6"/>
  <c r="J1009" i="6"/>
  <c r="K1009" i="6"/>
  <c r="L1009" i="6"/>
  <c r="M1009" i="6"/>
  <c r="D1010" i="6"/>
  <c r="E1010" i="6"/>
  <c r="F1010" i="6"/>
  <c r="G1010" i="6"/>
  <c r="H1010" i="6"/>
  <c r="I1010" i="6"/>
  <c r="J1010" i="6"/>
  <c r="K1010" i="6"/>
  <c r="L1010" i="6"/>
  <c r="M1010" i="6"/>
  <c r="D1011" i="6"/>
  <c r="E1011" i="6"/>
  <c r="F1011" i="6"/>
  <c r="G1011" i="6"/>
  <c r="H1011" i="6"/>
  <c r="I1011" i="6"/>
  <c r="J1011" i="6"/>
  <c r="K1011" i="6"/>
  <c r="L1011" i="6"/>
  <c r="M1011" i="6"/>
  <c r="D1012" i="6"/>
  <c r="E1012" i="6"/>
  <c r="F1012" i="6"/>
  <c r="G1012" i="6"/>
  <c r="H1012" i="6"/>
  <c r="I1012" i="6"/>
  <c r="J1012" i="6"/>
  <c r="K1012" i="6"/>
  <c r="L1012" i="6"/>
  <c r="M1012" i="6"/>
  <c r="D1013" i="6"/>
  <c r="E1013" i="6"/>
  <c r="F1013" i="6"/>
  <c r="G1013" i="6"/>
  <c r="H1013" i="6"/>
  <c r="I1013" i="6"/>
  <c r="J1013" i="6"/>
  <c r="K1013" i="6"/>
  <c r="L1013" i="6"/>
  <c r="M1013" i="6"/>
  <c r="D1014" i="6"/>
  <c r="E1014" i="6"/>
  <c r="F1014" i="6"/>
  <c r="G1014" i="6"/>
  <c r="H1014" i="6"/>
  <c r="I1014" i="6"/>
  <c r="J1014" i="6"/>
  <c r="K1014" i="6"/>
  <c r="L1014" i="6"/>
  <c r="M1014" i="6"/>
  <c r="D1015" i="6"/>
  <c r="E1015" i="6"/>
  <c r="F1015" i="6"/>
  <c r="G1015" i="6"/>
  <c r="H1015" i="6"/>
  <c r="I1015" i="6"/>
  <c r="J1015" i="6"/>
  <c r="K1015" i="6"/>
  <c r="L1015" i="6"/>
  <c r="M1015" i="6"/>
  <c r="D1016" i="6"/>
  <c r="E1016" i="6"/>
  <c r="F1016" i="6"/>
  <c r="G1016" i="6"/>
  <c r="H1016" i="6"/>
  <c r="I1016" i="6"/>
  <c r="J1016" i="6"/>
  <c r="K1016" i="6"/>
  <c r="L1016" i="6"/>
  <c r="M1016" i="6"/>
  <c r="D1017" i="6"/>
  <c r="E1017" i="6"/>
  <c r="F1017" i="6"/>
  <c r="G1017" i="6"/>
  <c r="H1017" i="6"/>
  <c r="I1017" i="6"/>
  <c r="J1017" i="6"/>
  <c r="K1017" i="6"/>
  <c r="L1017" i="6"/>
  <c r="M1017" i="6"/>
  <c r="D1018" i="6"/>
  <c r="E1018" i="6"/>
  <c r="F1018" i="6"/>
  <c r="G1018" i="6"/>
  <c r="H1018" i="6"/>
  <c r="I1018" i="6"/>
  <c r="J1018" i="6"/>
  <c r="K1018" i="6"/>
  <c r="L1018" i="6"/>
  <c r="M1018" i="6"/>
  <c r="D1019" i="6"/>
  <c r="E1019" i="6"/>
  <c r="F1019" i="6"/>
  <c r="G1019" i="6"/>
  <c r="H1019" i="6"/>
  <c r="I1019" i="6"/>
  <c r="J1019" i="6"/>
  <c r="K1019" i="6"/>
  <c r="L1019" i="6"/>
  <c r="M1019" i="6"/>
  <c r="D1020" i="6"/>
  <c r="E1020" i="6"/>
  <c r="F1020" i="6"/>
  <c r="G1020" i="6"/>
  <c r="H1020" i="6"/>
  <c r="I1020" i="6"/>
  <c r="J1020" i="6"/>
  <c r="K1020" i="6"/>
  <c r="L1020" i="6"/>
  <c r="M1020" i="6"/>
  <c r="D1021" i="6"/>
  <c r="E1021" i="6"/>
  <c r="F1021" i="6"/>
  <c r="G1021" i="6"/>
  <c r="H1021" i="6"/>
  <c r="I1021" i="6"/>
  <c r="J1021" i="6"/>
  <c r="K1021" i="6"/>
  <c r="L1021" i="6"/>
  <c r="M1021" i="6"/>
  <c r="D1022" i="6"/>
  <c r="E1022" i="6"/>
  <c r="F1022" i="6"/>
  <c r="G1022" i="6"/>
  <c r="H1022" i="6"/>
  <c r="I1022" i="6"/>
  <c r="J1022" i="6"/>
  <c r="K1022" i="6"/>
  <c r="L1022" i="6"/>
  <c r="M1022" i="6"/>
  <c r="D1023" i="6"/>
  <c r="E1023" i="6"/>
  <c r="F1023" i="6"/>
  <c r="G1023" i="6"/>
  <c r="H1023" i="6"/>
  <c r="I1023" i="6"/>
  <c r="J1023" i="6"/>
  <c r="K1023" i="6"/>
  <c r="L1023" i="6"/>
  <c r="M1023" i="6"/>
  <c r="D1024" i="6"/>
  <c r="E1024" i="6"/>
  <c r="F1024" i="6"/>
  <c r="G1024" i="6"/>
  <c r="H1024" i="6"/>
  <c r="I1024" i="6"/>
  <c r="J1024" i="6"/>
  <c r="K1024" i="6"/>
  <c r="L1024" i="6"/>
  <c r="M1024" i="6"/>
  <c r="D1025" i="6"/>
  <c r="E1025" i="6"/>
  <c r="F1025" i="6"/>
  <c r="G1025" i="6"/>
  <c r="H1025" i="6"/>
  <c r="I1025" i="6"/>
  <c r="J1025" i="6"/>
  <c r="K1025" i="6"/>
  <c r="L1025" i="6"/>
  <c r="M1025" i="6"/>
  <c r="D1026" i="6"/>
  <c r="E1026" i="6"/>
  <c r="F1026" i="6"/>
  <c r="G1026" i="6"/>
  <c r="H1026" i="6"/>
  <c r="I1026" i="6"/>
  <c r="J1026" i="6"/>
  <c r="K1026" i="6"/>
  <c r="L1026" i="6"/>
  <c r="M1026" i="6"/>
  <c r="D1027" i="6"/>
  <c r="E1027" i="6"/>
  <c r="F1027" i="6"/>
  <c r="G1027" i="6"/>
  <c r="H1027" i="6"/>
  <c r="I1027" i="6"/>
  <c r="J1027" i="6"/>
  <c r="K1027" i="6"/>
  <c r="L1027" i="6"/>
  <c r="M1027" i="6"/>
  <c r="D1028" i="6"/>
  <c r="E1028" i="6"/>
  <c r="F1028" i="6"/>
  <c r="G1028" i="6"/>
  <c r="H1028" i="6"/>
  <c r="I1028" i="6"/>
  <c r="J1028" i="6"/>
  <c r="K1028" i="6"/>
  <c r="L1028" i="6"/>
  <c r="M1028" i="6"/>
  <c r="D1029" i="6"/>
  <c r="E1029" i="6"/>
  <c r="F1029" i="6"/>
  <c r="G1029" i="6"/>
  <c r="H1029" i="6"/>
  <c r="I1029" i="6"/>
  <c r="J1029" i="6"/>
  <c r="K1029" i="6"/>
  <c r="L1029" i="6"/>
  <c r="M1029" i="6"/>
  <c r="D1030" i="6"/>
  <c r="E1030" i="6"/>
  <c r="F1030" i="6"/>
  <c r="G1030" i="6"/>
  <c r="H1030" i="6"/>
  <c r="I1030" i="6"/>
  <c r="J1030" i="6"/>
  <c r="K1030" i="6"/>
  <c r="L1030" i="6"/>
  <c r="M1030" i="6"/>
  <c r="D1031" i="6"/>
  <c r="E1031" i="6"/>
  <c r="F1031" i="6"/>
  <c r="G1031" i="6"/>
  <c r="H1031" i="6"/>
  <c r="I1031" i="6"/>
  <c r="J1031" i="6"/>
  <c r="K1031" i="6"/>
  <c r="L1031" i="6"/>
  <c r="M1031" i="6"/>
  <c r="D1032" i="6"/>
  <c r="E1032" i="6"/>
  <c r="F1032" i="6"/>
  <c r="G1032" i="6"/>
  <c r="H1032" i="6"/>
  <c r="I1032" i="6"/>
  <c r="J1032" i="6"/>
  <c r="K1032" i="6"/>
  <c r="L1032" i="6"/>
  <c r="M1032" i="6"/>
  <c r="D1033" i="6"/>
  <c r="E1033" i="6"/>
  <c r="F1033" i="6"/>
  <c r="G1033" i="6"/>
  <c r="H1033" i="6"/>
  <c r="I1033" i="6"/>
  <c r="J1033" i="6"/>
  <c r="K1033" i="6"/>
  <c r="L1033" i="6"/>
  <c r="M1033" i="6"/>
  <c r="D1034" i="6"/>
  <c r="E1034" i="6"/>
  <c r="F1034" i="6"/>
  <c r="G1034" i="6"/>
  <c r="H1034" i="6"/>
  <c r="I1034" i="6"/>
  <c r="J1034" i="6"/>
  <c r="K1034" i="6"/>
  <c r="L1034" i="6"/>
  <c r="M1034" i="6"/>
  <c r="D1035" i="6"/>
  <c r="E1035" i="6"/>
  <c r="F1035" i="6"/>
  <c r="G1035" i="6"/>
  <c r="H1035" i="6"/>
  <c r="I1035" i="6"/>
  <c r="J1035" i="6"/>
  <c r="K1035" i="6"/>
  <c r="L1035" i="6"/>
  <c r="M1035" i="6"/>
  <c r="D1036" i="6"/>
  <c r="E1036" i="6"/>
  <c r="F1036" i="6"/>
  <c r="G1036" i="6"/>
  <c r="H1036" i="6"/>
  <c r="I1036" i="6"/>
  <c r="J1036" i="6"/>
  <c r="K1036" i="6"/>
  <c r="L1036" i="6"/>
  <c r="M1036" i="6"/>
  <c r="D1037" i="6"/>
  <c r="E1037" i="6"/>
  <c r="F1037" i="6"/>
  <c r="G1037" i="6"/>
  <c r="H1037" i="6"/>
  <c r="I1037" i="6"/>
  <c r="J1037" i="6"/>
  <c r="K1037" i="6"/>
  <c r="L1037" i="6"/>
  <c r="M1037" i="6"/>
  <c r="D1038" i="6"/>
  <c r="E1038" i="6"/>
  <c r="F1038" i="6"/>
  <c r="G1038" i="6"/>
  <c r="H1038" i="6"/>
  <c r="I1038" i="6"/>
  <c r="J1038" i="6"/>
  <c r="K1038" i="6"/>
  <c r="L1038" i="6"/>
  <c r="M1038" i="6"/>
  <c r="D1039" i="6"/>
  <c r="E1039" i="6"/>
  <c r="F1039" i="6"/>
  <c r="G1039" i="6"/>
  <c r="H1039" i="6"/>
  <c r="I1039" i="6"/>
  <c r="J1039" i="6"/>
  <c r="K1039" i="6"/>
  <c r="L1039" i="6"/>
  <c r="M1039" i="6"/>
  <c r="D1040" i="6"/>
  <c r="E1040" i="6"/>
  <c r="F1040" i="6"/>
  <c r="G1040" i="6"/>
  <c r="H1040" i="6"/>
  <c r="I1040" i="6"/>
  <c r="J1040" i="6"/>
  <c r="K1040" i="6"/>
  <c r="L1040" i="6"/>
  <c r="M1040" i="6"/>
  <c r="D1041" i="6"/>
  <c r="E1041" i="6"/>
  <c r="F1041" i="6"/>
  <c r="G1041" i="6"/>
  <c r="H1041" i="6"/>
  <c r="I1041" i="6"/>
  <c r="J1041" i="6"/>
  <c r="K1041" i="6"/>
  <c r="L1041" i="6"/>
  <c r="M1041" i="6"/>
  <c r="D1042" i="6"/>
  <c r="E1042" i="6"/>
  <c r="F1042" i="6"/>
  <c r="G1042" i="6"/>
  <c r="H1042" i="6"/>
  <c r="I1042" i="6"/>
  <c r="J1042" i="6"/>
  <c r="K1042" i="6"/>
  <c r="L1042" i="6"/>
  <c r="M1042" i="6"/>
  <c r="D1043" i="6"/>
  <c r="E1043" i="6"/>
  <c r="F1043" i="6"/>
  <c r="G1043" i="6"/>
  <c r="H1043" i="6"/>
  <c r="I1043" i="6"/>
  <c r="J1043" i="6"/>
  <c r="K1043" i="6"/>
  <c r="L1043" i="6"/>
  <c r="M1043" i="6"/>
  <c r="D1044" i="6"/>
  <c r="E1044" i="6"/>
  <c r="F1044" i="6"/>
  <c r="G1044" i="6"/>
  <c r="H1044" i="6"/>
  <c r="I1044" i="6"/>
  <c r="J1044" i="6"/>
  <c r="K1044" i="6"/>
  <c r="L1044" i="6"/>
  <c r="M1044" i="6"/>
  <c r="D1045" i="6"/>
  <c r="E1045" i="6"/>
  <c r="F1045" i="6"/>
  <c r="G1045" i="6"/>
  <c r="H1045" i="6"/>
  <c r="I1045" i="6"/>
  <c r="J1045" i="6"/>
  <c r="K1045" i="6"/>
  <c r="L1045" i="6"/>
  <c r="M1045" i="6"/>
  <c r="D1046" i="6"/>
  <c r="E1046" i="6"/>
  <c r="F1046" i="6"/>
  <c r="G1046" i="6"/>
  <c r="H1046" i="6"/>
  <c r="I1046" i="6"/>
  <c r="J1046" i="6"/>
  <c r="K1046" i="6"/>
  <c r="L1046" i="6"/>
  <c r="M1046" i="6"/>
  <c r="D1047" i="6"/>
  <c r="E1047" i="6"/>
  <c r="F1047" i="6"/>
  <c r="G1047" i="6"/>
  <c r="H1047" i="6"/>
  <c r="I1047" i="6"/>
  <c r="J1047" i="6"/>
  <c r="K1047" i="6"/>
  <c r="L1047" i="6"/>
  <c r="M1047" i="6"/>
  <c r="D1048" i="6"/>
  <c r="E1048" i="6"/>
  <c r="F1048" i="6"/>
  <c r="G1048" i="6"/>
  <c r="H1048" i="6"/>
  <c r="I1048" i="6"/>
  <c r="J1048" i="6"/>
  <c r="K1048" i="6"/>
  <c r="L1048" i="6"/>
  <c r="M1048" i="6"/>
  <c r="D1049" i="6"/>
  <c r="E1049" i="6"/>
  <c r="F1049" i="6"/>
  <c r="G1049" i="6"/>
  <c r="H1049" i="6"/>
  <c r="I1049" i="6"/>
  <c r="J1049" i="6"/>
  <c r="K1049" i="6"/>
  <c r="L1049" i="6"/>
  <c r="M1049" i="6"/>
  <c r="D1050" i="6"/>
  <c r="E1050" i="6"/>
  <c r="F1050" i="6"/>
  <c r="G1050" i="6"/>
  <c r="H1050" i="6"/>
  <c r="I1050" i="6"/>
  <c r="J1050" i="6"/>
  <c r="K1050" i="6"/>
  <c r="L1050" i="6"/>
  <c r="M1050" i="6"/>
  <c r="D1051" i="6"/>
  <c r="E1051" i="6"/>
  <c r="F1051" i="6"/>
  <c r="G1051" i="6"/>
  <c r="H1051" i="6"/>
  <c r="I1051" i="6"/>
  <c r="J1051" i="6"/>
  <c r="K1051" i="6"/>
  <c r="L1051" i="6"/>
  <c r="M1051" i="6"/>
  <c r="D1052" i="6"/>
  <c r="E1052" i="6"/>
  <c r="F1052" i="6"/>
  <c r="G1052" i="6"/>
  <c r="H1052" i="6"/>
  <c r="I1052" i="6"/>
  <c r="J1052" i="6"/>
  <c r="K1052" i="6"/>
  <c r="L1052" i="6"/>
  <c r="M1052" i="6"/>
  <c r="D1053" i="6"/>
  <c r="E1053" i="6"/>
  <c r="F1053" i="6"/>
  <c r="G1053" i="6"/>
  <c r="H1053" i="6"/>
  <c r="I1053" i="6"/>
  <c r="J1053" i="6"/>
  <c r="K1053" i="6"/>
  <c r="L1053" i="6"/>
  <c r="M1053" i="6"/>
  <c r="D1054" i="6"/>
  <c r="E1054" i="6"/>
  <c r="F1054" i="6"/>
  <c r="G1054" i="6"/>
  <c r="H1054" i="6"/>
  <c r="I1054" i="6"/>
  <c r="J1054" i="6"/>
  <c r="K1054" i="6"/>
  <c r="L1054" i="6"/>
  <c r="M1054" i="6"/>
  <c r="D1055" i="6"/>
  <c r="E1055" i="6"/>
  <c r="F1055" i="6"/>
  <c r="G1055" i="6"/>
  <c r="H1055" i="6"/>
  <c r="I1055" i="6"/>
  <c r="J1055" i="6"/>
  <c r="K1055" i="6"/>
  <c r="L1055" i="6"/>
  <c r="M1055" i="6"/>
  <c r="D1056" i="6"/>
  <c r="E1056" i="6"/>
  <c r="F1056" i="6"/>
  <c r="G1056" i="6"/>
  <c r="H1056" i="6"/>
  <c r="I1056" i="6"/>
  <c r="J1056" i="6"/>
  <c r="K1056" i="6"/>
  <c r="L1056" i="6"/>
  <c r="M1056" i="6"/>
  <c r="D1057" i="6"/>
  <c r="E1057" i="6"/>
  <c r="F1057" i="6"/>
  <c r="G1057" i="6"/>
  <c r="H1057" i="6"/>
  <c r="I1057" i="6"/>
  <c r="J1057" i="6"/>
  <c r="K1057" i="6"/>
  <c r="L1057" i="6"/>
  <c r="M1057" i="6"/>
  <c r="D1058" i="6"/>
  <c r="E1058" i="6"/>
  <c r="F1058" i="6"/>
  <c r="G1058" i="6"/>
  <c r="H1058" i="6"/>
  <c r="I1058" i="6"/>
  <c r="J1058" i="6"/>
  <c r="K1058" i="6"/>
  <c r="L1058" i="6"/>
  <c r="M1058" i="6"/>
  <c r="D1059" i="6"/>
  <c r="E1059" i="6"/>
  <c r="F1059" i="6"/>
  <c r="G1059" i="6"/>
  <c r="H1059" i="6"/>
  <c r="I1059" i="6"/>
  <c r="J1059" i="6"/>
  <c r="K1059" i="6"/>
  <c r="L1059" i="6"/>
  <c r="M1059" i="6"/>
  <c r="D1060" i="6"/>
  <c r="E1060" i="6"/>
  <c r="F1060" i="6"/>
  <c r="G1060" i="6"/>
  <c r="H1060" i="6"/>
  <c r="I1060" i="6"/>
  <c r="J1060" i="6"/>
  <c r="K1060" i="6"/>
  <c r="L1060" i="6"/>
  <c r="M1060" i="6"/>
  <c r="D1061" i="6"/>
  <c r="E1061" i="6"/>
  <c r="F1061" i="6"/>
  <c r="G1061" i="6"/>
  <c r="H1061" i="6"/>
  <c r="I1061" i="6"/>
  <c r="J1061" i="6"/>
  <c r="K1061" i="6"/>
  <c r="L1061" i="6"/>
  <c r="M1061" i="6"/>
  <c r="D1062" i="6"/>
  <c r="E1062" i="6"/>
  <c r="F1062" i="6"/>
  <c r="G1062" i="6"/>
  <c r="H1062" i="6"/>
  <c r="I1062" i="6"/>
  <c r="J1062" i="6"/>
  <c r="K1062" i="6"/>
  <c r="L1062" i="6"/>
  <c r="M1062" i="6"/>
  <c r="D1063" i="6"/>
  <c r="E1063" i="6"/>
  <c r="F1063" i="6"/>
  <c r="G1063" i="6"/>
  <c r="H1063" i="6"/>
  <c r="I1063" i="6"/>
  <c r="J1063" i="6"/>
  <c r="K1063" i="6"/>
  <c r="L1063" i="6"/>
  <c r="M1063" i="6"/>
  <c r="D1064" i="6"/>
  <c r="E1064" i="6"/>
  <c r="F1064" i="6"/>
  <c r="G1064" i="6"/>
  <c r="H1064" i="6"/>
  <c r="I1064" i="6"/>
  <c r="J1064" i="6"/>
  <c r="K1064" i="6"/>
  <c r="L1064" i="6"/>
  <c r="M1064" i="6"/>
  <c r="D1065" i="6"/>
  <c r="E1065" i="6"/>
  <c r="F1065" i="6"/>
  <c r="G1065" i="6"/>
  <c r="H1065" i="6"/>
  <c r="I1065" i="6"/>
  <c r="J1065" i="6"/>
  <c r="K1065" i="6"/>
  <c r="L1065" i="6"/>
  <c r="M1065" i="6"/>
  <c r="D1066" i="6"/>
  <c r="E1066" i="6"/>
  <c r="F1066" i="6"/>
  <c r="G1066" i="6"/>
  <c r="H1066" i="6"/>
  <c r="I1066" i="6"/>
  <c r="J1066" i="6"/>
  <c r="K1066" i="6"/>
  <c r="L1066" i="6"/>
  <c r="M1066" i="6"/>
  <c r="D1067" i="6"/>
  <c r="E1067" i="6"/>
  <c r="F1067" i="6"/>
  <c r="G1067" i="6"/>
  <c r="H1067" i="6"/>
  <c r="I1067" i="6"/>
  <c r="J1067" i="6"/>
  <c r="K1067" i="6"/>
  <c r="L1067" i="6"/>
  <c r="M1067" i="6"/>
  <c r="D1068" i="6"/>
  <c r="E1068" i="6"/>
  <c r="F1068" i="6"/>
  <c r="G1068" i="6"/>
  <c r="H1068" i="6"/>
  <c r="I1068" i="6"/>
  <c r="J1068" i="6"/>
  <c r="K1068" i="6"/>
  <c r="L1068" i="6"/>
  <c r="M1068" i="6"/>
  <c r="D1069" i="6"/>
  <c r="E1069" i="6"/>
  <c r="F1069" i="6"/>
  <c r="G1069" i="6"/>
  <c r="H1069" i="6"/>
  <c r="I1069" i="6"/>
  <c r="J1069" i="6"/>
  <c r="K1069" i="6"/>
  <c r="L1069" i="6"/>
  <c r="M1069" i="6"/>
  <c r="D1070" i="6"/>
  <c r="E1070" i="6"/>
  <c r="F1070" i="6"/>
  <c r="G1070" i="6"/>
  <c r="H1070" i="6"/>
  <c r="I1070" i="6"/>
  <c r="J1070" i="6"/>
  <c r="K1070" i="6"/>
  <c r="L1070" i="6"/>
  <c r="M1070" i="6"/>
  <c r="D1071" i="6"/>
  <c r="E1071" i="6"/>
  <c r="F1071" i="6"/>
  <c r="G1071" i="6"/>
  <c r="H1071" i="6"/>
  <c r="I1071" i="6"/>
  <c r="J1071" i="6"/>
  <c r="K1071" i="6"/>
  <c r="L1071" i="6"/>
  <c r="M1071" i="6"/>
  <c r="D1072" i="6"/>
  <c r="E1072" i="6"/>
  <c r="F1072" i="6"/>
  <c r="G1072" i="6"/>
  <c r="H1072" i="6"/>
  <c r="I1072" i="6"/>
  <c r="J1072" i="6"/>
  <c r="K1072" i="6"/>
  <c r="L1072" i="6"/>
  <c r="M1072" i="6"/>
  <c r="D1073" i="6"/>
  <c r="E1073" i="6"/>
  <c r="F1073" i="6"/>
  <c r="G1073" i="6"/>
  <c r="H1073" i="6"/>
  <c r="I1073" i="6"/>
  <c r="J1073" i="6"/>
  <c r="K1073" i="6"/>
  <c r="L1073" i="6"/>
  <c r="M1073" i="6"/>
  <c r="D1074" i="6"/>
  <c r="E1074" i="6"/>
  <c r="F1074" i="6"/>
  <c r="G1074" i="6"/>
  <c r="H1074" i="6"/>
  <c r="I1074" i="6"/>
  <c r="J1074" i="6"/>
  <c r="K1074" i="6"/>
  <c r="L1074" i="6"/>
  <c r="M1074" i="6"/>
  <c r="D1075" i="6"/>
  <c r="E1075" i="6"/>
  <c r="F1075" i="6"/>
  <c r="G1075" i="6"/>
  <c r="H1075" i="6"/>
  <c r="I1075" i="6"/>
  <c r="J1075" i="6"/>
  <c r="K1075" i="6"/>
  <c r="L1075" i="6"/>
  <c r="M1075" i="6"/>
  <c r="D1076" i="6"/>
  <c r="E1076" i="6"/>
  <c r="F1076" i="6"/>
  <c r="G1076" i="6"/>
  <c r="H1076" i="6"/>
  <c r="I1076" i="6"/>
  <c r="J1076" i="6"/>
  <c r="K1076" i="6"/>
  <c r="L1076" i="6"/>
  <c r="M1076" i="6"/>
  <c r="D1077" i="6"/>
  <c r="E1077" i="6"/>
  <c r="F1077" i="6"/>
  <c r="G1077" i="6"/>
  <c r="H1077" i="6"/>
  <c r="I1077" i="6"/>
  <c r="J1077" i="6"/>
  <c r="K1077" i="6"/>
  <c r="L1077" i="6"/>
  <c r="M1077" i="6"/>
  <c r="D1078" i="6"/>
  <c r="E1078" i="6"/>
  <c r="F1078" i="6"/>
  <c r="G1078" i="6"/>
  <c r="H1078" i="6"/>
  <c r="I1078" i="6"/>
  <c r="J1078" i="6"/>
  <c r="K1078" i="6"/>
  <c r="L1078" i="6"/>
  <c r="M1078" i="6"/>
  <c r="D1079" i="6"/>
  <c r="E1079" i="6"/>
  <c r="F1079" i="6"/>
  <c r="G1079" i="6"/>
  <c r="H1079" i="6"/>
  <c r="I1079" i="6"/>
  <c r="J1079" i="6"/>
  <c r="K1079" i="6"/>
  <c r="L1079" i="6"/>
  <c r="M1079" i="6"/>
  <c r="D1080" i="6"/>
  <c r="E1080" i="6"/>
  <c r="F1080" i="6"/>
  <c r="G1080" i="6"/>
  <c r="H1080" i="6"/>
  <c r="I1080" i="6"/>
  <c r="J1080" i="6"/>
  <c r="K1080" i="6"/>
  <c r="L1080" i="6"/>
  <c r="M1080" i="6"/>
  <c r="D1081" i="6"/>
  <c r="E1081" i="6"/>
  <c r="F1081" i="6"/>
  <c r="G1081" i="6"/>
  <c r="H1081" i="6"/>
  <c r="I1081" i="6"/>
  <c r="J1081" i="6"/>
  <c r="K1081" i="6"/>
  <c r="L1081" i="6"/>
  <c r="M1081" i="6"/>
  <c r="D1082" i="6"/>
  <c r="E1082" i="6"/>
  <c r="F1082" i="6"/>
  <c r="G1082" i="6"/>
  <c r="H1082" i="6"/>
  <c r="I1082" i="6"/>
  <c r="J1082" i="6"/>
  <c r="K1082" i="6"/>
  <c r="L1082" i="6"/>
  <c r="M1082" i="6"/>
  <c r="D1083" i="6"/>
  <c r="E1083" i="6"/>
  <c r="F1083" i="6"/>
  <c r="G1083" i="6"/>
  <c r="H1083" i="6"/>
  <c r="I1083" i="6"/>
  <c r="J1083" i="6"/>
  <c r="K1083" i="6"/>
  <c r="L1083" i="6"/>
  <c r="M1083" i="6"/>
  <c r="D1084" i="6"/>
  <c r="E1084" i="6"/>
  <c r="F1084" i="6"/>
  <c r="G1084" i="6"/>
  <c r="H1084" i="6"/>
  <c r="I1084" i="6"/>
  <c r="J1084" i="6"/>
  <c r="K1084" i="6"/>
  <c r="L1084" i="6"/>
  <c r="M1084" i="6"/>
  <c r="D1085" i="6"/>
  <c r="E1085" i="6"/>
  <c r="F1085" i="6"/>
  <c r="G1085" i="6"/>
  <c r="H1085" i="6"/>
  <c r="I1085" i="6"/>
  <c r="J1085" i="6"/>
  <c r="K1085" i="6"/>
  <c r="L1085" i="6"/>
  <c r="M1085" i="6"/>
  <c r="D1086" i="6"/>
  <c r="E1086" i="6"/>
  <c r="F1086" i="6"/>
  <c r="G1086" i="6"/>
  <c r="H1086" i="6"/>
  <c r="I1086" i="6"/>
  <c r="J1086" i="6"/>
  <c r="K1086" i="6"/>
  <c r="L1086" i="6"/>
  <c r="M1086" i="6"/>
  <c r="D1087" i="6"/>
  <c r="E1087" i="6"/>
  <c r="F1087" i="6"/>
  <c r="G1087" i="6"/>
  <c r="H1087" i="6"/>
  <c r="I1087" i="6"/>
  <c r="J1087" i="6"/>
  <c r="K1087" i="6"/>
  <c r="L1087" i="6"/>
  <c r="M1087" i="6"/>
  <c r="D1088" i="6"/>
  <c r="E1088" i="6"/>
  <c r="F1088" i="6"/>
  <c r="G1088" i="6"/>
  <c r="H1088" i="6"/>
  <c r="I1088" i="6"/>
  <c r="J1088" i="6"/>
  <c r="K1088" i="6"/>
  <c r="L1088" i="6"/>
  <c r="M1088" i="6"/>
  <c r="D1089" i="6"/>
  <c r="E1089" i="6"/>
  <c r="F1089" i="6"/>
  <c r="G1089" i="6"/>
  <c r="H1089" i="6"/>
  <c r="I1089" i="6"/>
  <c r="J1089" i="6"/>
  <c r="K1089" i="6"/>
  <c r="L1089" i="6"/>
  <c r="M1089" i="6"/>
  <c r="D1090" i="6"/>
  <c r="E1090" i="6"/>
  <c r="F1090" i="6"/>
  <c r="G1090" i="6"/>
  <c r="H1090" i="6"/>
  <c r="I1090" i="6"/>
  <c r="J1090" i="6"/>
  <c r="K1090" i="6"/>
  <c r="L1090" i="6"/>
  <c r="M1090" i="6"/>
  <c r="D1091" i="6"/>
  <c r="E1091" i="6"/>
  <c r="F1091" i="6"/>
  <c r="G1091" i="6"/>
  <c r="H1091" i="6"/>
  <c r="I1091" i="6"/>
  <c r="J1091" i="6"/>
  <c r="K1091" i="6"/>
  <c r="L1091" i="6"/>
  <c r="M1091" i="6"/>
  <c r="D1092" i="6"/>
  <c r="E1092" i="6"/>
  <c r="F1092" i="6"/>
  <c r="G1092" i="6"/>
  <c r="H1092" i="6"/>
  <c r="I1092" i="6"/>
  <c r="J1092" i="6"/>
  <c r="K1092" i="6"/>
  <c r="L1092" i="6"/>
  <c r="M1092" i="6"/>
  <c r="D1093" i="6"/>
  <c r="E1093" i="6"/>
  <c r="F1093" i="6"/>
  <c r="G1093" i="6"/>
  <c r="H1093" i="6"/>
  <c r="I1093" i="6"/>
  <c r="J1093" i="6"/>
  <c r="K1093" i="6"/>
  <c r="L1093" i="6"/>
  <c r="M1093" i="6"/>
  <c r="D1094" i="6"/>
  <c r="E1094" i="6"/>
  <c r="F1094" i="6"/>
  <c r="G1094" i="6"/>
  <c r="H1094" i="6"/>
  <c r="I1094" i="6"/>
  <c r="J1094" i="6"/>
  <c r="K1094" i="6"/>
  <c r="L1094" i="6"/>
  <c r="M1094" i="6"/>
  <c r="D1095" i="6"/>
  <c r="E1095" i="6"/>
  <c r="F1095" i="6"/>
  <c r="G1095" i="6"/>
  <c r="H1095" i="6"/>
  <c r="I1095" i="6"/>
  <c r="J1095" i="6"/>
  <c r="K1095" i="6"/>
  <c r="L1095" i="6"/>
  <c r="M1095" i="6"/>
  <c r="D1096" i="6"/>
  <c r="E1096" i="6"/>
  <c r="F1096" i="6"/>
  <c r="G1096" i="6"/>
  <c r="H1096" i="6"/>
  <c r="I1096" i="6"/>
  <c r="J1096" i="6"/>
  <c r="K1096" i="6"/>
  <c r="L1096" i="6"/>
  <c r="M1096" i="6"/>
  <c r="D1097" i="6"/>
  <c r="E1097" i="6"/>
  <c r="F1097" i="6"/>
  <c r="G1097" i="6"/>
  <c r="H1097" i="6"/>
  <c r="I1097" i="6"/>
  <c r="J1097" i="6"/>
  <c r="K1097" i="6"/>
  <c r="L1097" i="6"/>
  <c r="M1097" i="6"/>
  <c r="D1098" i="6"/>
  <c r="E1098" i="6"/>
  <c r="F1098" i="6"/>
  <c r="G1098" i="6"/>
  <c r="H1098" i="6"/>
  <c r="I1098" i="6"/>
  <c r="J1098" i="6"/>
  <c r="K1098" i="6"/>
  <c r="L1098" i="6"/>
  <c r="M1098" i="6"/>
  <c r="D1099" i="6"/>
  <c r="E1099" i="6"/>
  <c r="F1099" i="6"/>
  <c r="G1099" i="6"/>
  <c r="H1099" i="6"/>
  <c r="I1099" i="6"/>
  <c r="J1099" i="6"/>
  <c r="K1099" i="6"/>
  <c r="L1099" i="6"/>
  <c r="M1099" i="6"/>
  <c r="D1100" i="6"/>
  <c r="E1100" i="6"/>
  <c r="F1100" i="6"/>
  <c r="G1100" i="6"/>
  <c r="H1100" i="6"/>
  <c r="I1100" i="6"/>
  <c r="J1100" i="6"/>
  <c r="K1100" i="6"/>
  <c r="L1100" i="6"/>
  <c r="M1100" i="6"/>
  <c r="D1101" i="6"/>
  <c r="E1101" i="6"/>
  <c r="F1101" i="6"/>
  <c r="G1101" i="6"/>
  <c r="H1101" i="6"/>
  <c r="I1101" i="6"/>
  <c r="J1101" i="6"/>
  <c r="K1101" i="6"/>
  <c r="L1101" i="6"/>
  <c r="M1101" i="6"/>
  <c r="D1102" i="6"/>
  <c r="E1102" i="6"/>
  <c r="F1102" i="6"/>
  <c r="G1102" i="6"/>
  <c r="H1102" i="6"/>
  <c r="I1102" i="6"/>
  <c r="J1102" i="6"/>
  <c r="K1102" i="6"/>
  <c r="L1102" i="6"/>
  <c r="M1102" i="6"/>
  <c r="D1103" i="6"/>
  <c r="E1103" i="6"/>
  <c r="F1103" i="6"/>
  <c r="G1103" i="6"/>
  <c r="H1103" i="6"/>
  <c r="I1103" i="6"/>
  <c r="J1103" i="6"/>
  <c r="K1103" i="6"/>
  <c r="L1103" i="6"/>
  <c r="M1103" i="6"/>
  <c r="D1104" i="6"/>
  <c r="E1104" i="6"/>
  <c r="F1104" i="6"/>
  <c r="G1104" i="6"/>
  <c r="H1104" i="6"/>
  <c r="I1104" i="6"/>
  <c r="J1104" i="6"/>
  <c r="K1104" i="6"/>
  <c r="L1104" i="6"/>
  <c r="M1104" i="6"/>
  <c r="D1105" i="6"/>
  <c r="E1105" i="6"/>
  <c r="F1105" i="6"/>
  <c r="G1105" i="6"/>
  <c r="H1105" i="6"/>
  <c r="I1105" i="6"/>
  <c r="J1105" i="6"/>
  <c r="K1105" i="6"/>
  <c r="L1105" i="6"/>
  <c r="M1105" i="6"/>
  <c r="D1106" i="6"/>
  <c r="E1106" i="6"/>
  <c r="F1106" i="6"/>
  <c r="G1106" i="6"/>
  <c r="H1106" i="6"/>
  <c r="I1106" i="6"/>
  <c r="J1106" i="6"/>
  <c r="K1106" i="6"/>
  <c r="L1106" i="6"/>
  <c r="M1106" i="6"/>
  <c r="D1107" i="6"/>
  <c r="E1107" i="6"/>
  <c r="F1107" i="6"/>
  <c r="G1107" i="6"/>
  <c r="H1107" i="6"/>
  <c r="I1107" i="6"/>
  <c r="J1107" i="6"/>
  <c r="K1107" i="6"/>
  <c r="L1107" i="6"/>
  <c r="M1107" i="6"/>
  <c r="D1108" i="6"/>
  <c r="E1108" i="6"/>
  <c r="F1108" i="6"/>
  <c r="G1108" i="6"/>
  <c r="H1108" i="6"/>
  <c r="I1108" i="6"/>
  <c r="J1108" i="6"/>
  <c r="K1108" i="6"/>
  <c r="L1108" i="6"/>
  <c r="M1108" i="6"/>
  <c r="D1109" i="6"/>
  <c r="E1109" i="6"/>
  <c r="F1109" i="6"/>
  <c r="G1109" i="6"/>
  <c r="H1109" i="6"/>
  <c r="I1109" i="6"/>
  <c r="J1109" i="6"/>
  <c r="K1109" i="6"/>
  <c r="L1109" i="6"/>
  <c r="M1109" i="6"/>
  <c r="D1110" i="6"/>
  <c r="E1110" i="6"/>
  <c r="F1110" i="6"/>
  <c r="G1110" i="6"/>
  <c r="H1110" i="6"/>
  <c r="I1110" i="6"/>
  <c r="J1110" i="6"/>
  <c r="K1110" i="6"/>
  <c r="L1110" i="6"/>
  <c r="M1110" i="6"/>
  <c r="D1111" i="6"/>
  <c r="E1111" i="6"/>
  <c r="F1111" i="6"/>
  <c r="G1111" i="6"/>
  <c r="H1111" i="6"/>
  <c r="I1111" i="6"/>
  <c r="J1111" i="6"/>
  <c r="K1111" i="6"/>
  <c r="L1111" i="6"/>
  <c r="M1111" i="6"/>
  <c r="D1112" i="6"/>
  <c r="E1112" i="6"/>
  <c r="F1112" i="6"/>
  <c r="G1112" i="6"/>
  <c r="H1112" i="6"/>
  <c r="I1112" i="6"/>
  <c r="J1112" i="6"/>
  <c r="K1112" i="6"/>
  <c r="L1112" i="6"/>
  <c r="M1112" i="6"/>
  <c r="D1113" i="6"/>
  <c r="E1113" i="6"/>
  <c r="F1113" i="6"/>
  <c r="G1113" i="6"/>
  <c r="H1113" i="6"/>
  <c r="I1113" i="6"/>
  <c r="J1113" i="6"/>
  <c r="K1113" i="6"/>
  <c r="L1113" i="6"/>
  <c r="M1113" i="6"/>
  <c r="D1114" i="6"/>
  <c r="E1114" i="6"/>
  <c r="F1114" i="6"/>
  <c r="G1114" i="6"/>
  <c r="H1114" i="6"/>
  <c r="I1114" i="6"/>
  <c r="J1114" i="6"/>
  <c r="K1114" i="6"/>
  <c r="L1114" i="6"/>
  <c r="M1114" i="6"/>
  <c r="D1115" i="6"/>
  <c r="E1115" i="6"/>
  <c r="F1115" i="6"/>
  <c r="G1115" i="6"/>
  <c r="H1115" i="6"/>
  <c r="I1115" i="6"/>
  <c r="J1115" i="6"/>
  <c r="K1115" i="6"/>
  <c r="L1115" i="6"/>
  <c r="M1115" i="6"/>
  <c r="D1116" i="6"/>
  <c r="E1116" i="6"/>
  <c r="F1116" i="6"/>
  <c r="G1116" i="6"/>
  <c r="H1116" i="6"/>
  <c r="I1116" i="6"/>
  <c r="J1116" i="6"/>
  <c r="K1116" i="6"/>
  <c r="L1116" i="6"/>
  <c r="M1116" i="6"/>
  <c r="D1117" i="6"/>
  <c r="E1117" i="6"/>
  <c r="F1117" i="6"/>
  <c r="G1117" i="6"/>
  <c r="H1117" i="6"/>
  <c r="I1117" i="6"/>
  <c r="J1117" i="6"/>
  <c r="K1117" i="6"/>
  <c r="L1117" i="6"/>
  <c r="M1117" i="6"/>
  <c r="D1118" i="6"/>
  <c r="E1118" i="6"/>
  <c r="F1118" i="6"/>
  <c r="G1118" i="6"/>
  <c r="H1118" i="6"/>
  <c r="I1118" i="6"/>
  <c r="J1118" i="6"/>
  <c r="K1118" i="6"/>
  <c r="L1118" i="6"/>
  <c r="M1118" i="6"/>
  <c r="D1119" i="6"/>
  <c r="E1119" i="6"/>
  <c r="F1119" i="6"/>
  <c r="G1119" i="6"/>
  <c r="H1119" i="6"/>
  <c r="I1119" i="6"/>
  <c r="J1119" i="6"/>
  <c r="K1119" i="6"/>
  <c r="L1119" i="6"/>
  <c r="M1119" i="6"/>
  <c r="D1120" i="6"/>
  <c r="E1120" i="6"/>
  <c r="F1120" i="6"/>
  <c r="G1120" i="6"/>
  <c r="H1120" i="6"/>
  <c r="I1120" i="6"/>
  <c r="J1120" i="6"/>
  <c r="K1120" i="6"/>
  <c r="L1120" i="6"/>
  <c r="M1120" i="6"/>
  <c r="D1121" i="6"/>
  <c r="E1121" i="6"/>
  <c r="F1121" i="6"/>
  <c r="G1121" i="6"/>
  <c r="H1121" i="6"/>
  <c r="I1121" i="6"/>
  <c r="J1121" i="6"/>
  <c r="K1121" i="6"/>
  <c r="L1121" i="6"/>
  <c r="M1121" i="6"/>
  <c r="D1122" i="6"/>
  <c r="E1122" i="6"/>
  <c r="F1122" i="6"/>
  <c r="G1122" i="6"/>
  <c r="H1122" i="6"/>
  <c r="I1122" i="6"/>
  <c r="J1122" i="6"/>
  <c r="K1122" i="6"/>
  <c r="L1122" i="6"/>
  <c r="M1122" i="6"/>
  <c r="D1123" i="6"/>
  <c r="E1123" i="6"/>
  <c r="F1123" i="6"/>
  <c r="G1123" i="6"/>
  <c r="H1123" i="6"/>
  <c r="I1123" i="6"/>
  <c r="J1123" i="6"/>
  <c r="K1123" i="6"/>
  <c r="L1123" i="6"/>
  <c r="M1123" i="6"/>
  <c r="D1124" i="6"/>
  <c r="E1124" i="6"/>
  <c r="F1124" i="6"/>
  <c r="G1124" i="6"/>
  <c r="H1124" i="6"/>
  <c r="I1124" i="6"/>
  <c r="J1124" i="6"/>
  <c r="K1124" i="6"/>
  <c r="L1124" i="6"/>
  <c r="M1124" i="6"/>
  <c r="D1125" i="6"/>
  <c r="E1125" i="6"/>
  <c r="F1125" i="6"/>
  <c r="G1125" i="6"/>
  <c r="H1125" i="6"/>
  <c r="I1125" i="6"/>
  <c r="J1125" i="6"/>
  <c r="K1125" i="6"/>
  <c r="L1125" i="6"/>
  <c r="M1125" i="6"/>
  <c r="D1126" i="6"/>
  <c r="E1126" i="6"/>
  <c r="F1126" i="6"/>
  <c r="G1126" i="6"/>
  <c r="H1126" i="6"/>
  <c r="I1126" i="6"/>
  <c r="J1126" i="6"/>
  <c r="K1126" i="6"/>
  <c r="L1126" i="6"/>
  <c r="M1126" i="6"/>
  <c r="D1127" i="6"/>
  <c r="E1127" i="6"/>
  <c r="F1127" i="6"/>
  <c r="G1127" i="6"/>
  <c r="H1127" i="6"/>
  <c r="I1127" i="6"/>
  <c r="J1127" i="6"/>
  <c r="K1127" i="6"/>
  <c r="L1127" i="6"/>
  <c r="M1127" i="6"/>
  <c r="D1128" i="6"/>
  <c r="E1128" i="6"/>
  <c r="F1128" i="6"/>
  <c r="G1128" i="6"/>
  <c r="H1128" i="6"/>
  <c r="I1128" i="6"/>
  <c r="J1128" i="6"/>
  <c r="K1128" i="6"/>
  <c r="L1128" i="6"/>
  <c r="M1128" i="6"/>
  <c r="D1129" i="6"/>
  <c r="E1129" i="6"/>
  <c r="F1129" i="6"/>
  <c r="G1129" i="6"/>
  <c r="H1129" i="6"/>
  <c r="I1129" i="6"/>
  <c r="J1129" i="6"/>
  <c r="K1129" i="6"/>
  <c r="L1129" i="6"/>
  <c r="M1129" i="6"/>
  <c r="D1130" i="6"/>
  <c r="E1130" i="6"/>
  <c r="F1130" i="6"/>
  <c r="G1130" i="6"/>
  <c r="H1130" i="6"/>
  <c r="I1130" i="6"/>
  <c r="J1130" i="6"/>
  <c r="K1130" i="6"/>
  <c r="L1130" i="6"/>
  <c r="M1130" i="6"/>
  <c r="D1131" i="6"/>
  <c r="E1131" i="6"/>
  <c r="F1131" i="6"/>
  <c r="G1131" i="6"/>
  <c r="H1131" i="6"/>
  <c r="I1131" i="6"/>
  <c r="J1131" i="6"/>
  <c r="K1131" i="6"/>
  <c r="L1131" i="6"/>
  <c r="M1131" i="6"/>
  <c r="D1132" i="6"/>
  <c r="E1132" i="6"/>
  <c r="F1132" i="6"/>
  <c r="G1132" i="6"/>
  <c r="H1132" i="6"/>
  <c r="I1132" i="6"/>
  <c r="J1132" i="6"/>
  <c r="K1132" i="6"/>
  <c r="L1132" i="6"/>
  <c r="M1132" i="6"/>
  <c r="D1133" i="6"/>
  <c r="E1133" i="6"/>
  <c r="F1133" i="6"/>
  <c r="G1133" i="6"/>
  <c r="H1133" i="6"/>
  <c r="I1133" i="6"/>
  <c r="J1133" i="6"/>
  <c r="K1133" i="6"/>
  <c r="L1133" i="6"/>
  <c r="M1133" i="6"/>
  <c r="D1134" i="6"/>
  <c r="E1134" i="6"/>
  <c r="F1134" i="6"/>
  <c r="G1134" i="6"/>
  <c r="H1134" i="6"/>
  <c r="I1134" i="6"/>
  <c r="J1134" i="6"/>
  <c r="K1134" i="6"/>
  <c r="L1134" i="6"/>
  <c r="M1134" i="6"/>
  <c r="D1135" i="6"/>
  <c r="E1135" i="6"/>
  <c r="F1135" i="6"/>
  <c r="G1135" i="6"/>
  <c r="H1135" i="6"/>
  <c r="I1135" i="6"/>
  <c r="J1135" i="6"/>
  <c r="K1135" i="6"/>
  <c r="L1135" i="6"/>
  <c r="M1135" i="6"/>
  <c r="D1136" i="6"/>
  <c r="E1136" i="6"/>
  <c r="F1136" i="6"/>
  <c r="G1136" i="6"/>
  <c r="H1136" i="6"/>
  <c r="I1136" i="6"/>
  <c r="J1136" i="6"/>
  <c r="K1136" i="6"/>
  <c r="L1136" i="6"/>
  <c r="M1136" i="6"/>
  <c r="D1137" i="6"/>
  <c r="E1137" i="6"/>
  <c r="F1137" i="6"/>
  <c r="G1137" i="6"/>
  <c r="H1137" i="6"/>
  <c r="I1137" i="6"/>
  <c r="J1137" i="6"/>
  <c r="K1137" i="6"/>
  <c r="L1137" i="6"/>
  <c r="M1137" i="6"/>
  <c r="D1138" i="6"/>
  <c r="E1138" i="6"/>
  <c r="F1138" i="6"/>
  <c r="G1138" i="6"/>
  <c r="H1138" i="6"/>
  <c r="I1138" i="6"/>
  <c r="J1138" i="6"/>
  <c r="K1138" i="6"/>
  <c r="L1138" i="6"/>
  <c r="M1138" i="6"/>
  <c r="D1139" i="6"/>
  <c r="E1139" i="6"/>
  <c r="F1139" i="6"/>
  <c r="G1139" i="6"/>
  <c r="H1139" i="6"/>
  <c r="I1139" i="6"/>
  <c r="J1139" i="6"/>
  <c r="K1139" i="6"/>
  <c r="L1139" i="6"/>
  <c r="M1139" i="6"/>
  <c r="D1140" i="6"/>
  <c r="E1140" i="6"/>
  <c r="F1140" i="6"/>
  <c r="G1140" i="6"/>
  <c r="H1140" i="6"/>
  <c r="I1140" i="6"/>
  <c r="J1140" i="6"/>
  <c r="K1140" i="6"/>
  <c r="L1140" i="6"/>
  <c r="M1140" i="6"/>
  <c r="D1141" i="6"/>
  <c r="E1141" i="6"/>
  <c r="F1141" i="6"/>
  <c r="G1141" i="6"/>
  <c r="H1141" i="6"/>
  <c r="I1141" i="6"/>
  <c r="J1141" i="6"/>
  <c r="K1141" i="6"/>
  <c r="L1141" i="6"/>
  <c r="M1141" i="6"/>
  <c r="D1142" i="6"/>
  <c r="E1142" i="6"/>
  <c r="F1142" i="6"/>
  <c r="G1142" i="6"/>
  <c r="H1142" i="6"/>
  <c r="I1142" i="6"/>
  <c r="J1142" i="6"/>
  <c r="K1142" i="6"/>
  <c r="L1142" i="6"/>
  <c r="M1142" i="6"/>
  <c r="D1143" i="6"/>
  <c r="E1143" i="6"/>
  <c r="F1143" i="6"/>
  <c r="G1143" i="6"/>
  <c r="H1143" i="6"/>
  <c r="I1143" i="6"/>
  <c r="J1143" i="6"/>
  <c r="K1143" i="6"/>
  <c r="L1143" i="6"/>
  <c r="M1143" i="6"/>
  <c r="D1144" i="6"/>
  <c r="E1144" i="6"/>
  <c r="F1144" i="6"/>
  <c r="G1144" i="6"/>
  <c r="H1144" i="6"/>
  <c r="I1144" i="6"/>
  <c r="J1144" i="6"/>
  <c r="K1144" i="6"/>
  <c r="L1144" i="6"/>
  <c r="M1144" i="6"/>
  <c r="D1145" i="6"/>
  <c r="E1145" i="6"/>
  <c r="F1145" i="6"/>
  <c r="G1145" i="6"/>
  <c r="H1145" i="6"/>
  <c r="I1145" i="6"/>
  <c r="J1145" i="6"/>
  <c r="K1145" i="6"/>
  <c r="L1145" i="6"/>
  <c r="M1145" i="6"/>
  <c r="D1146" i="6"/>
  <c r="E1146" i="6"/>
  <c r="F1146" i="6"/>
  <c r="G1146" i="6"/>
  <c r="H1146" i="6"/>
  <c r="I1146" i="6"/>
  <c r="J1146" i="6"/>
  <c r="K1146" i="6"/>
  <c r="L1146" i="6"/>
  <c r="M1146" i="6"/>
  <c r="D1147" i="6"/>
  <c r="E1147" i="6"/>
  <c r="F1147" i="6"/>
  <c r="G1147" i="6"/>
  <c r="H1147" i="6"/>
  <c r="I1147" i="6"/>
  <c r="J1147" i="6"/>
  <c r="K1147" i="6"/>
  <c r="L1147" i="6"/>
  <c r="M1147" i="6"/>
  <c r="D1148" i="6"/>
  <c r="E1148" i="6"/>
  <c r="F1148" i="6"/>
  <c r="G1148" i="6"/>
  <c r="H1148" i="6"/>
  <c r="I1148" i="6"/>
  <c r="J1148" i="6"/>
  <c r="K1148" i="6"/>
  <c r="L1148" i="6"/>
  <c r="M1148" i="6"/>
  <c r="D1149" i="6"/>
  <c r="E1149" i="6"/>
  <c r="F1149" i="6"/>
  <c r="G1149" i="6"/>
  <c r="H1149" i="6"/>
  <c r="I1149" i="6"/>
  <c r="J1149" i="6"/>
  <c r="K1149" i="6"/>
  <c r="L1149" i="6"/>
  <c r="M1149" i="6"/>
  <c r="D1150" i="6"/>
  <c r="E1150" i="6"/>
  <c r="F1150" i="6"/>
  <c r="G1150" i="6"/>
  <c r="H1150" i="6"/>
  <c r="I1150" i="6"/>
  <c r="J1150" i="6"/>
  <c r="K1150" i="6"/>
  <c r="L1150" i="6"/>
  <c r="M1150" i="6"/>
  <c r="D1151" i="6"/>
  <c r="E1151" i="6"/>
  <c r="F1151" i="6"/>
  <c r="G1151" i="6"/>
  <c r="H1151" i="6"/>
  <c r="I1151" i="6"/>
  <c r="J1151" i="6"/>
  <c r="K1151" i="6"/>
  <c r="L1151" i="6"/>
  <c r="M1151" i="6"/>
  <c r="D1152" i="6"/>
  <c r="E1152" i="6"/>
  <c r="F1152" i="6"/>
  <c r="G1152" i="6"/>
  <c r="H1152" i="6"/>
  <c r="I1152" i="6"/>
  <c r="J1152" i="6"/>
  <c r="K1152" i="6"/>
  <c r="L1152" i="6"/>
  <c r="M1152" i="6"/>
  <c r="D1153" i="6"/>
  <c r="E1153" i="6"/>
  <c r="F1153" i="6"/>
  <c r="G1153" i="6"/>
  <c r="H1153" i="6"/>
  <c r="I1153" i="6"/>
  <c r="J1153" i="6"/>
  <c r="K1153" i="6"/>
  <c r="L1153" i="6"/>
  <c r="M1153" i="6"/>
  <c r="D1154" i="6"/>
  <c r="E1154" i="6"/>
  <c r="F1154" i="6"/>
  <c r="G1154" i="6"/>
  <c r="H1154" i="6"/>
  <c r="I1154" i="6"/>
  <c r="J1154" i="6"/>
  <c r="K1154" i="6"/>
  <c r="L1154" i="6"/>
  <c r="M1154" i="6"/>
  <c r="D1155" i="6"/>
  <c r="E1155" i="6"/>
  <c r="F1155" i="6"/>
  <c r="G1155" i="6"/>
  <c r="H1155" i="6"/>
  <c r="I1155" i="6"/>
  <c r="J1155" i="6"/>
  <c r="K1155" i="6"/>
  <c r="L1155" i="6"/>
  <c r="M1155" i="6"/>
  <c r="D1156" i="6"/>
  <c r="E1156" i="6"/>
  <c r="F1156" i="6"/>
  <c r="G1156" i="6"/>
  <c r="H1156" i="6"/>
  <c r="I1156" i="6"/>
  <c r="J1156" i="6"/>
  <c r="K1156" i="6"/>
  <c r="L1156" i="6"/>
  <c r="M1156" i="6"/>
  <c r="D1157" i="6"/>
  <c r="E1157" i="6"/>
  <c r="F1157" i="6"/>
  <c r="G1157" i="6"/>
  <c r="H1157" i="6"/>
  <c r="I1157" i="6"/>
  <c r="J1157" i="6"/>
  <c r="K1157" i="6"/>
  <c r="L1157" i="6"/>
  <c r="M1157" i="6"/>
  <c r="D1158" i="6"/>
  <c r="E1158" i="6"/>
  <c r="F1158" i="6"/>
  <c r="G1158" i="6"/>
  <c r="H1158" i="6"/>
  <c r="I1158" i="6"/>
  <c r="J1158" i="6"/>
  <c r="K1158" i="6"/>
  <c r="L1158" i="6"/>
  <c r="M1158" i="6"/>
  <c r="D1159" i="6"/>
  <c r="E1159" i="6"/>
  <c r="F1159" i="6"/>
  <c r="G1159" i="6"/>
  <c r="H1159" i="6"/>
  <c r="I1159" i="6"/>
  <c r="J1159" i="6"/>
  <c r="K1159" i="6"/>
  <c r="L1159" i="6"/>
  <c r="M1159" i="6"/>
  <c r="D1160" i="6"/>
  <c r="E1160" i="6"/>
  <c r="F1160" i="6"/>
  <c r="G1160" i="6"/>
  <c r="H1160" i="6"/>
  <c r="I1160" i="6"/>
  <c r="J1160" i="6"/>
  <c r="K1160" i="6"/>
  <c r="L1160" i="6"/>
  <c r="M1160" i="6"/>
  <c r="D1161" i="6"/>
  <c r="E1161" i="6"/>
  <c r="F1161" i="6"/>
  <c r="G1161" i="6"/>
  <c r="H1161" i="6"/>
  <c r="I1161" i="6"/>
  <c r="J1161" i="6"/>
  <c r="K1161" i="6"/>
  <c r="L1161" i="6"/>
  <c r="M1161" i="6"/>
  <c r="D1162" i="6"/>
  <c r="E1162" i="6"/>
  <c r="F1162" i="6"/>
  <c r="G1162" i="6"/>
  <c r="H1162" i="6"/>
  <c r="I1162" i="6"/>
  <c r="J1162" i="6"/>
  <c r="K1162" i="6"/>
  <c r="L1162" i="6"/>
  <c r="M1162" i="6"/>
  <c r="D1163" i="6"/>
  <c r="E1163" i="6"/>
  <c r="F1163" i="6"/>
  <c r="G1163" i="6"/>
  <c r="H1163" i="6"/>
  <c r="I1163" i="6"/>
  <c r="J1163" i="6"/>
  <c r="K1163" i="6"/>
  <c r="L1163" i="6"/>
  <c r="M1163" i="6"/>
  <c r="D1164" i="6"/>
  <c r="E1164" i="6"/>
  <c r="F1164" i="6"/>
  <c r="G1164" i="6"/>
  <c r="H1164" i="6"/>
  <c r="I1164" i="6"/>
  <c r="J1164" i="6"/>
  <c r="K1164" i="6"/>
  <c r="L1164" i="6"/>
  <c r="M1164" i="6"/>
  <c r="D1165" i="6"/>
  <c r="E1165" i="6"/>
  <c r="F1165" i="6"/>
  <c r="G1165" i="6"/>
  <c r="H1165" i="6"/>
  <c r="I1165" i="6"/>
  <c r="J1165" i="6"/>
  <c r="K1165" i="6"/>
  <c r="L1165" i="6"/>
  <c r="M1165" i="6"/>
  <c r="D1166" i="6"/>
  <c r="E1166" i="6"/>
  <c r="F1166" i="6"/>
  <c r="G1166" i="6"/>
  <c r="H1166" i="6"/>
  <c r="I1166" i="6"/>
  <c r="J1166" i="6"/>
  <c r="K1166" i="6"/>
  <c r="L1166" i="6"/>
  <c r="M1166" i="6"/>
  <c r="D1167" i="6"/>
  <c r="E1167" i="6"/>
  <c r="F1167" i="6"/>
  <c r="G1167" i="6"/>
  <c r="H1167" i="6"/>
  <c r="I1167" i="6"/>
  <c r="J1167" i="6"/>
  <c r="K1167" i="6"/>
  <c r="L1167" i="6"/>
  <c r="M1167" i="6"/>
  <c r="D1168" i="6"/>
  <c r="E1168" i="6"/>
  <c r="F1168" i="6"/>
  <c r="G1168" i="6"/>
  <c r="H1168" i="6"/>
  <c r="I1168" i="6"/>
  <c r="J1168" i="6"/>
  <c r="K1168" i="6"/>
  <c r="L1168" i="6"/>
  <c r="M1168" i="6"/>
  <c r="D1169" i="6"/>
  <c r="E1169" i="6"/>
  <c r="F1169" i="6"/>
  <c r="G1169" i="6"/>
  <c r="H1169" i="6"/>
  <c r="I1169" i="6"/>
  <c r="J1169" i="6"/>
  <c r="K1169" i="6"/>
  <c r="L1169" i="6"/>
  <c r="M1169" i="6"/>
  <c r="D1170" i="6"/>
  <c r="E1170" i="6"/>
  <c r="F1170" i="6"/>
  <c r="G1170" i="6"/>
  <c r="H1170" i="6"/>
  <c r="I1170" i="6"/>
  <c r="J1170" i="6"/>
  <c r="K1170" i="6"/>
  <c r="L1170" i="6"/>
  <c r="M1170" i="6"/>
  <c r="D1171" i="6"/>
  <c r="E1171" i="6"/>
  <c r="F1171" i="6"/>
  <c r="G1171" i="6"/>
  <c r="H1171" i="6"/>
  <c r="I1171" i="6"/>
  <c r="J1171" i="6"/>
  <c r="K1171" i="6"/>
  <c r="L1171" i="6"/>
  <c r="M1171" i="6"/>
  <c r="D1172" i="6"/>
  <c r="E1172" i="6"/>
  <c r="F1172" i="6"/>
  <c r="G1172" i="6"/>
  <c r="H1172" i="6"/>
  <c r="I1172" i="6"/>
  <c r="J1172" i="6"/>
  <c r="K1172" i="6"/>
  <c r="L1172" i="6"/>
  <c r="M1172" i="6"/>
  <c r="D1173" i="6"/>
  <c r="E1173" i="6"/>
  <c r="F1173" i="6"/>
  <c r="G1173" i="6"/>
  <c r="H1173" i="6"/>
  <c r="I1173" i="6"/>
  <c r="J1173" i="6"/>
  <c r="K1173" i="6"/>
  <c r="L1173" i="6"/>
  <c r="M1173" i="6"/>
  <c r="D1174" i="6"/>
  <c r="E1174" i="6"/>
  <c r="F1174" i="6"/>
  <c r="G1174" i="6"/>
  <c r="H1174" i="6"/>
  <c r="I1174" i="6"/>
  <c r="J1174" i="6"/>
  <c r="K1174" i="6"/>
  <c r="L1174" i="6"/>
  <c r="M1174" i="6"/>
  <c r="D1175" i="6"/>
  <c r="E1175" i="6"/>
  <c r="F1175" i="6"/>
  <c r="G1175" i="6"/>
  <c r="H1175" i="6"/>
  <c r="I1175" i="6"/>
  <c r="J1175" i="6"/>
  <c r="K1175" i="6"/>
  <c r="L1175" i="6"/>
  <c r="M1175" i="6"/>
  <c r="D1176" i="6"/>
  <c r="E1176" i="6"/>
  <c r="F1176" i="6"/>
  <c r="G1176" i="6"/>
  <c r="H1176" i="6"/>
  <c r="I1176" i="6"/>
  <c r="J1176" i="6"/>
  <c r="K1176" i="6"/>
  <c r="L1176" i="6"/>
  <c r="M1176" i="6"/>
  <c r="D1177" i="6"/>
  <c r="E1177" i="6"/>
  <c r="F1177" i="6"/>
  <c r="G1177" i="6"/>
  <c r="H1177" i="6"/>
  <c r="I1177" i="6"/>
  <c r="J1177" i="6"/>
  <c r="K1177" i="6"/>
  <c r="L1177" i="6"/>
  <c r="M1177" i="6"/>
  <c r="D1178" i="6"/>
  <c r="E1178" i="6"/>
  <c r="F1178" i="6"/>
  <c r="G1178" i="6"/>
  <c r="H1178" i="6"/>
  <c r="I1178" i="6"/>
  <c r="J1178" i="6"/>
  <c r="K1178" i="6"/>
  <c r="L1178" i="6"/>
  <c r="M1178" i="6"/>
  <c r="D1179" i="6"/>
  <c r="E1179" i="6"/>
  <c r="F1179" i="6"/>
  <c r="G1179" i="6"/>
  <c r="H1179" i="6"/>
  <c r="I1179" i="6"/>
  <c r="J1179" i="6"/>
  <c r="K1179" i="6"/>
  <c r="L1179" i="6"/>
  <c r="M1179" i="6"/>
  <c r="D1180" i="6"/>
  <c r="E1180" i="6"/>
  <c r="F1180" i="6"/>
  <c r="G1180" i="6"/>
  <c r="H1180" i="6"/>
  <c r="I1180" i="6"/>
  <c r="J1180" i="6"/>
  <c r="K1180" i="6"/>
  <c r="L1180" i="6"/>
  <c r="M1180" i="6"/>
  <c r="D1181" i="6"/>
  <c r="E1181" i="6"/>
  <c r="F1181" i="6"/>
  <c r="G1181" i="6"/>
  <c r="H1181" i="6"/>
  <c r="I1181" i="6"/>
  <c r="J1181" i="6"/>
  <c r="K1181" i="6"/>
  <c r="L1181" i="6"/>
  <c r="M1181" i="6"/>
  <c r="D1182" i="6"/>
  <c r="E1182" i="6"/>
  <c r="F1182" i="6"/>
  <c r="G1182" i="6"/>
  <c r="H1182" i="6"/>
  <c r="I1182" i="6"/>
  <c r="J1182" i="6"/>
  <c r="K1182" i="6"/>
  <c r="L1182" i="6"/>
  <c r="M1182" i="6"/>
  <c r="D1183" i="6"/>
  <c r="E1183" i="6"/>
  <c r="F1183" i="6"/>
  <c r="G1183" i="6"/>
  <c r="H1183" i="6"/>
  <c r="I1183" i="6"/>
  <c r="J1183" i="6"/>
  <c r="K1183" i="6"/>
  <c r="L1183" i="6"/>
  <c r="M1183" i="6"/>
  <c r="D1184" i="6"/>
  <c r="E1184" i="6"/>
  <c r="F1184" i="6"/>
  <c r="G1184" i="6"/>
  <c r="H1184" i="6"/>
  <c r="I1184" i="6"/>
  <c r="J1184" i="6"/>
  <c r="K1184" i="6"/>
  <c r="L1184" i="6"/>
  <c r="M1184" i="6"/>
  <c r="D1185" i="6"/>
  <c r="E1185" i="6"/>
  <c r="F1185" i="6"/>
  <c r="G1185" i="6"/>
  <c r="H1185" i="6"/>
  <c r="I1185" i="6"/>
  <c r="J1185" i="6"/>
  <c r="K1185" i="6"/>
  <c r="L1185" i="6"/>
  <c r="M1185" i="6"/>
  <c r="AM61" i="6"/>
  <c r="AN61" i="6"/>
  <c r="AO61" i="6"/>
  <c r="AP61" i="6"/>
  <c r="AQ61" i="6"/>
  <c r="AR61" i="6"/>
  <c r="AS61" i="6"/>
  <c r="AT61" i="6"/>
  <c r="AU61" i="6"/>
  <c r="AM62" i="6"/>
  <c r="AN62" i="6"/>
  <c r="AO62" i="6"/>
  <c r="AP62" i="6"/>
  <c r="AQ62" i="6"/>
  <c r="AR62" i="6"/>
  <c r="AS62" i="6"/>
  <c r="AT62" i="6"/>
  <c r="AU62" i="6"/>
  <c r="AM63" i="6"/>
  <c r="AN63" i="6"/>
  <c r="AO63" i="6"/>
  <c r="AP63" i="6"/>
  <c r="AQ63" i="6"/>
  <c r="AR63" i="6"/>
  <c r="AS63" i="6"/>
  <c r="AT63" i="6"/>
  <c r="AU63" i="6"/>
  <c r="AM64" i="6"/>
  <c r="AN64" i="6"/>
  <c r="AO64" i="6"/>
  <c r="AP64" i="6"/>
  <c r="AQ64" i="6"/>
  <c r="AR64" i="6"/>
  <c r="AS64" i="6"/>
  <c r="AT64" i="6"/>
  <c r="AU64" i="6"/>
  <c r="AL64" i="6"/>
  <c r="AL63" i="6"/>
  <c r="AL62" i="6"/>
  <c r="AL61" i="6"/>
  <c r="AM51" i="6"/>
  <c r="AN51" i="6"/>
  <c r="AO51" i="6"/>
  <c r="AP51" i="6"/>
  <c r="AQ51" i="6"/>
  <c r="AR51" i="6"/>
  <c r="AS51" i="6"/>
  <c r="AT51" i="6"/>
  <c r="AU51" i="6"/>
  <c r="AM52" i="6"/>
  <c r="AN52" i="6"/>
  <c r="AO52" i="6"/>
  <c r="AP52" i="6"/>
  <c r="AQ52" i="6"/>
  <c r="AR52" i="6"/>
  <c r="AS52" i="6"/>
  <c r="AT52" i="6"/>
  <c r="AU52" i="6"/>
  <c r="AM53" i="6"/>
  <c r="AN53" i="6"/>
  <c r="AO53" i="6"/>
  <c r="AP53" i="6"/>
  <c r="AQ53" i="6"/>
  <c r="AR53" i="6"/>
  <c r="AS53" i="6"/>
  <c r="AT53" i="6"/>
  <c r="AU53" i="6"/>
  <c r="AM54" i="6"/>
  <c r="AN54" i="6"/>
  <c r="AO54" i="6"/>
  <c r="AP54" i="6"/>
  <c r="AQ54" i="6"/>
  <c r="AR54" i="6"/>
  <c r="AS54" i="6"/>
  <c r="AT54" i="6"/>
  <c r="AU54" i="6"/>
  <c r="AL54" i="6"/>
  <c r="AL53" i="6"/>
  <c r="AL52" i="6"/>
  <c r="AL51" i="6"/>
  <c r="AM41" i="6"/>
  <c r="AN41" i="6"/>
  <c r="AO41" i="6"/>
  <c r="AP41" i="6"/>
  <c r="AQ41" i="6"/>
  <c r="AR41" i="6"/>
  <c r="AS41" i="6"/>
  <c r="AT41" i="6"/>
  <c r="AU41" i="6"/>
  <c r="AM42" i="6"/>
  <c r="AN42" i="6"/>
  <c r="AO42" i="6"/>
  <c r="AP42" i="6"/>
  <c r="AQ42" i="6"/>
  <c r="AR42" i="6"/>
  <c r="AS42" i="6"/>
  <c r="AT42" i="6"/>
  <c r="AU42" i="6"/>
  <c r="AM43" i="6"/>
  <c r="AN43" i="6"/>
  <c r="AO43" i="6"/>
  <c r="AP43" i="6"/>
  <c r="AQ43" i="6"/>
  <c r="AR43" i="6"/>
  <c r="AS43" i="6"/>
  <c r="AT43" i="6"/>
  <c r="AU43" i="6"/>
  <c r="AM44" i="6"/>
  <c r="AN44" i="6"/>
  <c r="AO44" i="6"/>
  <c r="AP44" i="6"/>
  <c r="AQ44" i="6"/>
  <c r="AR44" i="6"/>
  <c r="AS44" i="6"/>
  <c r="AT44" i="6"/>
  <c r="AU44" i="6"/>
  <c r="AL44" i="6"/>
  <c r="AL43" i="6"/>
  <c r="AL42" i="6"/>
  <c r="AL41" i="6"/>
  <c r="AM31" i="6"/>
  <c r="AN31" i="6"/>
  <c r="AO31" i="6"/>
  <c r="AP31" i="6"/>
  <c r="AQ31" i="6"/>
  <c r="AR31" i="6"/>
  <c r="AS31" i="6"/>
  <c r="AT31" i="6"/>
  <c r="AU31" i="6"/>
  <c r="AM32" i="6"/>
  <c r="AN32" i="6"/>
  <c r="AO32" i="6"/>
  <c r="AP32" i="6"/>
  <c r="AQ32" i="6"/>
  <c r="AR32" i="6"/>
  <c r="AS32" i="6"/>
  <c r="AT32" i="6"/>
  <c r="AU32" i="6"/>
  <c r="AM33" i="6"/>
  <c r="AN33" i="6"/>
  <c r="AO33" i="6"/>
  <c r="AP33" i="6"/>
  <c r="AQ33" i="6"/>
  <c r="AR33" i="6"/>
  <c r="AS33" i="6"/>
  <c r="AT33" i="6"/>
  <c r="AU33" i="6"/>
  <c r="AM34" i="6"/>
  <c r="AN34" i="6"/>
  <c r="AO34" i="6"/>
  <c r="AP34" i="6"/>
  <c r="AQ34" i="6"/>
  <c r="AR34" i="6"/>
  <c r="AS34" i="6"/>
  <c r="AT34" i="6"/>
  <c r="AU34" i="6"/>
  <c r="AL34" i="6"/>
  <c r="AL33" i="6"/>
  <c r="AL32" i="6"/>
  <c r="AL31" i="6"/>
  <c r="AJ65" i="6"/>
  <c r="AI65" i="6"/>
  <c r="AH65" i="6"/>
  <c r="AG65" i="6"/>
  <c r="AF65" i="6"/>
  <c r="AE65" i="6"/>
  <c r="AD65" i="6"/>
  <c r="AC65" i="6"/>
  <c r="AB65" i="6"/>
  <c r="AA65" i="6"/>
  <c r="AJ64" i="6"/>
  <c r="AI64" i="6"/>
  <c r="AH64" i="6"/>
  <c r="AG64" i="6"/>
  <c r="AF64" i="6"/>
  <c r="AE64" i="6"/>
  <c r="AD64" i="6"/>
  <c r="AC64" i="6"/>
  <c r="AB64" i="6"/>
  <c r="AA64" i="6"/>
  <c r="AJ63" i="6"/>
  <c r="AI63" i="6"/>
  <c r="AH63" i="6"/>
  <c r="AG63" i="6"/>
  <c r="AF63" i="6"/>
  <c r="AE63" i="6"/>
  <c r="AD63" i="6"/>
  <c r="AC63" i="6"/>
  <c r="AB63" i="6"/>
  <c r="AA63" i="6"/>
  <c r="AJ62" i="6"/>
  <c r="AI62" i="6"/>
  <c r="AH62" i="6"/>
  <c r="AG62" i="6"/>
  <c r="AF62" i="6"/>
  <c r="AE62" i="6"/>
  <c r="AD62" i="6"/>
  <c r="AC62" i="6"/>
  <c r="AB62" i="6"/>
  <c r="AA62" i="6"/>
  <c r="AJ61" i="6"/>
  <c r="AI61" i="6"/>
  <c r="AH61" i="6"/>
  <c r="AG61" i="6"/>
  <c r="AF61" i="6"/>
  <c r="AE61" i="6"/>
  <c r="AD61" i="6"/>
  <c r="AC61" i="6"/>
  <c r="AB61" i="6"/>
  <c r="AA61" i="6"/>
  <c r="AJ55" i="6"/>
  <c r="AI55" i="6"/>
  <c r="AH55" i="6"/>
  <c r="AG55" i="6"/>
  <c r="AF55" i="6"/>
  <c r="AE55" i="6"/>
  <c r="AD55" i="6"/>
  <c r="AC55" i="6"/>
  <c r="AB55" i="6"/>
  <c r="AA55" i="6"/>
  <c r="AJ54" i="6"/>
  <c r="AI54" i="6"/>
  <c r="AH54" i="6"/>
  <c r="AG54" i="6"/>
  <c r="AF54" i="6"/>
  <c r="AE54" i="6"/>
  <c r="AD54" i="6"/>
  <c r="AC54" i="6"/>
  <c r="AB54" i="6"/>
  <c r="AA54" i="6"/>
  <c r="AJ53" i="6"/>
  <c r="AI53" i="6"/>
  <c r="AH53" i="6"/>
  <c r="AG53" i="6"/>
  <c r="AF53" i="6"/>
  <c r="AE53" i="6"/>
  <c r="AD53" i="6"/>
  <c r="AC53" i="6"/>
  <c r="AB53" i="6"/>
  <c r="AA53" i="6"/>
  <c r="AJ52" i="6"/>
  <c r="AI52" i="6"/>
  <c r="AH52" i="6"/>
  <c r="AG52" i="6"/>
  <c r="AF52" i="6"/>
  <c r="AE52" i="6"/>
  <c r="AD52" i="6"/>
  <c r="AC52" i="6"/>
  <c r="AB52" i="6"/>
  <c r="AA52" i="6"/>
  <c r="AJ51" i="6"/>
  <c r="AI51" i="6"/>
  <c r="AH51" i="6"/>
  <c r="AG51" i="6"/>
  <c r="AF51" i="6"/>
  <c r="AE51" i="6"/>
  <c r="AD51" i="6"/>
  <c r="AC51" i="6"/>
  <c r="AB51" i="6"/>
  <c r="AA51" i="6"/>
  <c r="AJ45" i="6"/>
  <c r="AI45" i="6"/>
  <c r="AH45" i="6"/>
  <c r="AG45" i="6"/>
  <c r="AF45" i="6"/>
  <c r="AE45" i="6"/>
  <c r="AD45" i="6"/>
  <c r="AC45" i="6"/>
  <c r="AB45" i="6"/>
  <c r="AA45" i="6"/>
  <c r="AJ44" i="6"/>
  <c r="AI44" i="6"/>
  <c r="AH44" i="6"/>
  <c r="AG44" i="6"/>
  <c r="AF44" i="6"/>
  <c r="AE44" i="6"/>
  <c r="AD44" i="6"/>
  <c r="AC44" i="6"/>
  <c r="AB44" i="6"/>
  <c r="AA44" i="6"/>
  <c r="AJ43" i="6"/>
  <c r="AI43" i="6"/>
  <c r="AH43" i="6"/>
  <c r="AG43" i="6"/>
  <c r="AF43" i="6"/>
  <c r="AE43" i="6"/>
  <c r="AD43" i="6"/>
  <c r="AC43" i="6"/>
  <c r="AB43" i="6"/>
  <c r="AA43" i="6"/>
  <c r="AJ42" i="6"/>
  <c r="AI42" i="6"/>
  <c r="AH42" i="6"/>
  <c r="AG42" i="6"/>
  <c r="AF42" i="6"/>
  <c r="AE42" i="6"/>
  <c r="AD42" i="6"/>
  <c r="AC42" i="6"/>
  <c r="AB42" i="6"/>
  <c r="AA42" i="6"/>
  <c r="AJ41" i="6"/>
  <c r="AI41" i="6"/>
  <c r="AH41" i="6"/>
  <c r="AG41" i="6"/>
  <c r="AF41" i="6"/>
  <c r="AE41" i="6"/>
  <c r="AD41" i="6"/>
  <c r="AC41" i="6"/>
  <c r="AB41" i="6"/>
  <c r="AA41" i="6"/>
  <c r="AJ35" i="6"/>
  <c r="AI35" i="6"/>
  <c r="AH35" i="6"/>
  <c r="AG35" i="6"/>
  <c r="AF35" i="6"/>
  <c r="AE35" i="6"/>
  <c r="AD35" i="6"/>
  <c r="AC35" i="6"/>
  <c r="AB35" i="6"/>
  <c r="AA35" i="6"/>
  <c r="AJ34" i="6"/>
  <c r="AI34" i="6"/>
  <c r="AH34" i="6"/>
  <c r="AG34" i="6"/>
  <c r="AF34" i="6"/>
  <c r="AE34" i="6"/>
  <c r="AD34" i="6"/>
  <c r="AC34" i="6"/>
  <c r="AB34" i="6"/>
  <c r="AA34" i="6"/>
  <c r="AJ33" i="6"/>
  <c r="AI33" i="6"/>
  <c r="AH33" i="6"/>
  <c r="AG33" i="6"/>
  <c r="AF33" i="6"/>
  <c r="AE33" i="6"/>
  <c r="AD33" i="6"/>
  <c r="AC33" i="6"/>
  <c r="AB33" i="6"/>
  <c r="AA33" i="6"/>
  <c r="AJ32" i="6"/>
  <c r="AI32" i="6"/>
  <c r="AH32" i="6"/>
  <c r="AG32" i="6"/>
  <c r="AF32" i="6"/>
  <c r="AE32" i="6"/>
  <c r="AD32" i="6"/>
  <c r="AC32" i="6"/>
  <c r="AB32" i="6"/>
  <c r="AA32" i="6"/>
  <c r="AJ31" i="6"/>
  <c r="AI31" i="6"/>
  <c r="AH31" i="6"/>
  <c r="AG31" i="6"/>
  <c r="AF31" i="6"/>
  <c r="AE31" i="6"/>
  <c r="AD31" i="6"/>
  <c r="AC31" i="6"/>
  <c r="AB31" i="6"/>
  <c r="AA31" i="6"/>
  <c r="AM21" i="6"/>
  <c r="AN21" i="6"/>
  <c r="AO21" i="6"/>
  <c r="AP21" i="6"/>
  <c r="AQ21" i="6"/>
  <c r="AR21" i="6"/>
  <c r="AS21" i="6"/>
  <c r="AT21" i="6"/>
  <c r="AU21" i="6"/>
  <c r="AM22" i="6"/>
  <c r="AN22" i="6"/>
  <c r="AO22" i="6"/>
  <c r="AP22" i="6"/>
  <c r="AQ22" i="6"/>
  <c r="AR22" i="6"/>
  <c r="AS22" i="6"/>
  <c r="AT22" i="6"/>
  <c r="AU22" i="6"/>
  <c r="AM23" i="6"/>
  <c r="AN23" i="6"/>
  <c r="AO23" i="6"/>
  <c r="AP23" i="6"/>
  <c r="AQ23" i="6"/>
  <c r="AR23" i="6"/>
  <c r="AS23" i="6"/>
  <c r="AT23" i="6"/>
  <c r="AU23" i="6"/>
  <c r="AM24" i="6"/>
  <c r="AN24" i="6"/>
  <c r="AO24" i="6"/>
  <c r="AP24" i="6"/>
  <c r="AQ24" i="6"/>
  <c r="AR24" i="6"/>
  <c r="AS24" i="6"/>
  <c r="AT24" i="6"/>
  <c r="AU24" i="6"/>
  <c r="AL24" i="6"/>
  <c r="AL23" i="6"/>
  <c r="AL22" i="6"/>
  <c r="AL21" i="6"/>
  <c r="AJ25" i="6"/>
  <c r="AI25" i="6"/>
  <c r="AH25" i="6"/>
  <c r="AG25" i="6"/>
  <c r="AF25" i="6"/>
  <c r="AE25" i="6"/>
  <c r="AD25" i="6"/>
  <c r="AC25" i="6"/>
  <c r="AB25" i="6"/>
  <c r="AA25" i="6"/>
  <c r="AJ24" i="6"/>
  <c r="AI24" i="6"/>
  <c r="AH24" i="6"/>
  <c r="AG24" i="6"/>
  <c r="AF24" i="6"/>
  <c r="AE24" i="6"/>
  <c r="AD24" i="6"/>
  <c r="AC24" i="6"/>
  <c r="AB24" i="6"/>
  <c r="AA24" i="6"/>
  <c r="AJ23" i="6"/>
  <c r="AI23" i="6"/>
  <c r="AH23" i="6"/>
  <c r="AG23" i="6"/>
  <c r="AF23" i="6"/>
  <c r="AE23" i="6"/>
  <c r="AD23" i="6"/>
  <c r="AC23" i="6"/>
  <c r="AB23" i="6"/>
  <c r="AA23" i="6"/>
  <c r="AJ22" i="6"/>
  <c r="AI22" i="6"/>
  <c r="AH22" i="6"/>
  <c r="AG22" i="6"/>
  <c r="AF22" i="6"/>
  <c r="AE22" i="6"/>
  <c r="AD22" i="6"/>
  <c r="AC22" i="6"/>
  <c r="AB22" i="6"/>
  <c r="AA22" i="6"/>
  <c r="AJ21" i="6"/>
  <c r="AI21" i="6"/>
  <c r="AH21" i="6"/>
  <c r="AG21" i="6"/>
  <c r="AF21" i="6"/>
  <c r="AE21" i="6"/>
  <c r="AD21" i="6"/>
  <c r="AC21" i="6"/>
  <c r="AB21" i="6"/>
  <c r="AA21" i="6"/>
  <c r="AM11" i="6"/>
  <c r="AN11" i="6"/>
  <c r="AO11" i="6"/>
  <c r="AP11" i="6"/>
  <c r="AQ11" i="6"/>
  <c r="AR11" i="6"/>
  <c r="AS11" i="6"/>
  <c r="AT11" i="6"/>
  <c r="AU11" i="6"/>
  <c r="AM12" i="6"/>
  <c r="AN12" i="6"/>
  <c r="AO12" i="6"/>
  <c r="AP12" i="6"/>
  <c r="AQ12" i="6"/>
  <c r="AR12" i="6"/>
  <c r="AS12" i="6"/>
  <c r="AT12" i="6"/>
  <c r="AU12" i="6"/>
  <c r="AM13" i="6"/>
  <c r="AN13" i="6"/>
  <c r="AO13" i="6"/>
  <c r="AP13" i="6"/>
  <c r="AQ13" i="6"/>
  <c r="AR13" i="6"/>
  <c r="AS13" i="6"/>
  <c r="AT13" i="6"/>
  <c r="AU13" i="6"/>
  <c r="AM14" i="6"/>
  <c r="AN14" i="6"/>
  <c r="AO14" i="6"/>
  <c r="AP14" i="6"/>
  <c r="AQ14" i="6"/>
  <c r="AR14" i="6"/>
  <c r="AS14" i="6"/>
  <c r="AT14" i="6"/>
  <c r="AU14" i="6"/>
  <c r="AL14" i="6"/>
  <c r="AL13" i="6"/>
  <c r="AL12" i="6"/>
  <c r="AL11" i="6"/>
  <c r="AB15" i="6"/>
  <c r="AC15" i="6"/>
  <c r="AD15" i="6"/>
  <c r="AE15" i="6"/>
  <c r="AF15" i="6"/>
  <c r="AG15" i="6"/>
  <c r="AH15" i="6"/>
  <c r="AI15" i="6"/>
  <c r="AJ15" i="6"/>
  <c r="AA15" i="6"/>
  <c r="AA12" i="6"/>
  <c r="AB12" i="6"/>
  <c r="AC12" i="6"/>
  <c r="AD12" i="6"/>
  <c r="AE12" i="6"/>
  <c r="AF12" i="6"/>
  <c r="AG12" i="6"/>
  <c r="AH12" i="6"/>
  <c r="AI12" i="6"/>
  <c r="AJ12" i="6"/>
  <c r="AA13" i="6"/>
  <c r="AB13" i="6"/>
  <c r="AC13" i="6"/>
  <c r="AD13" i="6"/>
  <c r="AE13" i="6"/>
  <c r="AF13" i="6"/>
  <c r="AG13" i="6"/>
  <c r="AH13" i="6"/>
  <c r="AI13" i="6"/>
  <c r="AJ13" i="6"/>
  <c r="AA14" i="6"/>
  <c r="AB14" i="6"/>
  <c r="AC14" i="6"/>
  <c r="AD14" i="6"/>
  <c r="AE14" i="6"/>
  <c r="AF14" i="6"/>
  <c r="AG14" i="6"/>
  <c r="AH14" i="6"/>
  <c r="AI14" i="6"/>
  <c r="AJ14" i="6"/>
  <c r="AB11" i="6"/>
  <c r="AC11" i="6"/>
  <c r="AD11" i="6"/>
  <c r="AE11" i="6"/>
  <c r="AF11" i="6"/>
  <c r="AG11" i="6"/>
  <c r="AH11" i="6"/>
  <c r="AI11" i="6"/>
  <c r="AJ11" i="6"/>
  <c r="AA11" i="6"/>
  <c r="E6" i="6" l="1"/>
  <c r="G108" i="4" s="1"/>
  <c r="F6" i="6"/>
  <c r="H108" i="4" s="1"/>
  <c r="G6" i="6"/>
  <c r="H6" i="6"/>
  <c r="I6" i="6"/>
  <c r="K108" i="4" s="1"/>
  <c r="J6" i="6"/>
  <c r="L108" i="4" s="1"/>
  <c r="K6" i="6"/>
  <c r="M108" i="4" s="1"/>
  <c r="L6" i="6"/>
  <c r="N108" i="4" s="1"/>
  <c r="M6" i="6"/>
  <c r="O108" i="4" s="1"/>
  <c r="D6" i="6"/>
  <c r="F108" i="4" s="1"/>
  <c r="I108" i="4" l="1"/>
  <c r="J108" i="4"/>
  <c r="AG7" i="6"/>
  <c r="D26" i="1"/>
  <c r="D25" i="1"/>
  <c r="D24" i="1"/>
  <c r="D17" i="1"/>
  <c r="D15" i="1"/>
  <c r="D13" i="1"/>
  <c r="D12" i="1"/>
  <c r="D11" i="1"/>
  <c r="D10" i="1"/>
  <c r="D8" i="1"/>
  <c r="D7" i="1"/>
  <c r="D6" i="1"/>
  <c r="D5" i="1"/>
  <c r="D3" i="1"/>
  <c r="R230" i="4" l="1"/>
  <c r="R232" i="4"/>
  <c r="R231" i="4"/>
  <c r="R233" i="4"/>
  <c r="R234" i="4"/>
  <c r="R235" i="4"/>
  <c r="R236" i="4"/>
  <c r="R237" i="4"/>
  <c r="R226" i="4"/>
  <c r="R227" i="4"/>
  <c r="R228" i="4"/>
  <c r="R229" i="4"/>
  <c r="R216" i="4"/>
  <c r="R219" i="4"/>
  <c r="R217" i="4"/>
  <c r="R218" i="4"/>
  <c r="R223" i="4"/>
  <c r="R220" i="4"/>
  <c r="R221" i="4"/>
  <c r="R222" i="4"/>
  <c r="R212" i="4"/>
  <c r="R213" i="4"/>
  <c r="R214" i="4"/>
  <c r="R215" i="4"/>
  <c r="R202" i="4"/>
  <c r="R204" i="4"/>
  <c r="R199" i="4"/>
  <c r="R203" i="4"/>
  <c r="R205" i="4"/>
  <c r="R206" i="4"/>
  <c r="R207" i="4"/>
  <c r="R208" i="4"/>
  <c r="R209" i="4"/>
  <c r="R198" i="4"/>
  <c r="R200" i="4"/>
  <c r="R201" i="4"/>
  <c r="AJ7" i="6"/>
  <c r="AH7" i="6"/>
  <c r="AI7" i="6"/>
  <c r="AF7" i="6"/>
  <c r="AC7" i="6"/>
  <c r="R210" i="4" l="1"/>
  <c r="R224" i="4"/>
  <c r="R238" i="4"/>
  <c r="AD7" i="6"/>
  <c r="AE7" i="6" l="1"/>
  <c r="E4" i="5" l="1"/>
  <c r="E14" i="5" s="1"/>
  <c r="F4" i="5"/>
  <c r="F14" i="5" s="1"/>
  <c r="G4" i="5"/>
  <c r="G14" i="5" s="1"/>
  <c r="H4" i="5"/>
  <c r="H14" i="5" s="1"/>
  <c r="I4" i="5"/>
  <c r="I14" i="5" s="1"/>
  <c r="J4" i="5"/>
  <c r="J14" i="5" s="1"/>
  <c r="K4" i="5"/>
  <c r="K14" i="5" s="1"/>
  <c r="L4" i="5"/>
  <c r="L14" i="5" s="1"/>
  <c r="M4" i="5"/>
  <c r="M14" i="5" s="1"/>
  <c r="D4" i="5"/>
  <c r="D14" i="5" s="1"/>
  <c r="M11" i="5" l="1"/>
  <c r="M8" i="5"/>
  <c r="O101" i="4" s="1"/>
  <c r="O106" i="4" s="1"/>
  <c r="L16" i="5"/>
  <c r="L8" i="5"/>
  <c r="N101" i="4" s="1"/>
  <c r="N106" i="4" s="1"/>
  <c r="K8" i="5"/>
  <c r="M101" i="4" s="1"/>
  <c r="M106" i="4" s="1"/>
  <c r="J16" i="5"/>
  <c r="J8" i="5"/>
  <c r="L101" i="4" s="1"/>
  <c r="L106" i="4" s="1"/>
  <c r="I16" i="5"/>
  <c r="I8" i="5"/>
  <c r="K101" i="4" s="1"/>
  <c r="K106" i="4" s="1"/>
  <c r="H16" i="5"/>
  <c r="F16" i="5"/>
  <c r="E16" i="5"/>
  <c r="H11" i="5"/>
  <c r="L11" i="5"/>
  <c r="L7" i="5"/>
  <c r="N100" i="4" s="1"/>
  <c r="I7" i="5"/>
  <c r="K100" i="4" s="1"/>
  <c r="I11" i="5"/>
  <c r="M9" i="5"/>
  <c r="M10" i="5" s="1"/>
  <c r="I12" i="5"/>
  <c r="AB7" i="6"/>
  <c r="K16" i="5"/>
  <c r="M16" i="5"/>
  <c r="M7" i="5"/>
  <c r="O100" i="4" s="1"/>
  <c r="J12" i="5"/>
  <c r="I9" i="5"/>
  <c r="I10" i="5" s="1"/>
  <c r="J11" i="5"/>
  <c r="M12" i="5"/>
  <c r="K9" i="5"/>
  <c r="K10" i="5" s="1"/>
  <c r="K12" i="5"/>
  <c r="G9" i="5"/>
  <c r="G10" i="5" s="1"/>
  <c r="G16" i="5"/>
  <c r="J7" i="5"/>
  <c r="L100" i="4" s="1"/>
  <c r="J9" i="5"/>
  <c r="J10" i="5" s="1"/>
  <c r="G12" i="5"/>
  <c r="E11" i="5"/>
  <c r="E9" i="5"/>
  <c r="E10" i="5" s="1"/>
  <c r="E12" i="5"/>
  <c r="F9" i="5"/>
  <c r="F10" i="5" s="1"/>
  <c r="F11" i="5"/>
  <c r="F12" i="5"/>
  <c r="D16" i="5"/>
  <c r="D9" i="5"/>
  <c r="D10" i="5" s="1"/>
  <c r="D11" i="5"/>
  <c r="D12" i="5"/>
  <c r="H9" i="5"/>
  <c r="H10" i="5" s="1"/>
  <c r="L9" i="5"/>
  <c r="L10" i="5" s="1"/>
  <c r="H12" i="5"/>
  <c r="L12" i="5"/>
  <c r="K7" i="5"/>
  <c r="M100" i="4" s="1"/>
  <c r="G11" i="5"/>
  <c r="K11" i="5"/>
  <c r="L155" i="4" l="1"/>
  <c r="L152" i="4"/>
  <c r="L157" i="4"/>
  <c r="N157" i="4"/>
  <c r="N152" i="4"/>
  <c r="N155" i="4"/>
  <c r="O155" i="4"/>
  <c r="O157" i="4"/>
  <c r="O152" i="4"/>
  <c r="O174" i="4" s="1"/>
  <c r="K155" i="4"/>
  <c r="K157" i="4"/>
  <c r="K152" i="4"/>
  <c r="M157" i="4"/>
  <c r="M155" i="4"/>
  <c r="M152" i="4"/>
  <c r="AH5" i="6"/>
  <c r="M112" i="4" s="1"/>
  <c r="M154" i="4"/>
  <c r="M151" i="4"/>
  <c r="O104" i="4"/>
  <c r="O151" i="4"/>
  <c r="O154" i="4"/>
  <c r="K154" i="4"/>
  <c r="K151" i="4"/>
  <c r="AG5" i="6"/>
  <c r="L112" i="4" s="1"/>
  <c r="L151" i="4"/>
  <c r="L154" i="4"/>
  <c r="AI5" i="6"/>
  <c r="N112" i="4" s="1"/>
  <c r="N154" i="4"/>
  <c r="N151" i="4"/>
  <c r="L105" i="4"/>
  <c r="N105" i="4"/>
  <c r="O105" i="4"/>
  <c r="K105" i="4"/>
  <c r="M105" i="4"/>
  <c r="O139" i="4"/>
  <c r="N134" i="4"/>
  <c r="M139" i="4"/>
  <c r="N133" i="4"/>
  <c r="L133" i="4"/>
  <c r="N139" i="4"/>
  <c r="M133" i="4"/>
  <c r="N140" i="4"/>
  <c r="M134" i="4"/>
  <c r="AJ5" i="6"/>
  <c r="O112" i="4" s="1"/>
  <c r="O140" i="4"/>
  <c r="O134" i="4"/>
  <c r="O133" i="4"/>
  <c r="N104" i="4"/>
  <c r="M140" i="4"/>
  <c r="M104" i="4"/>
  <c r="L104" i="4"/>
  <c r="L134" i="4"/>
  <c r="L139" i="4"/>
  <c r="L140" i="4"/>
  <c r="H19" i="5"/>
  <c r="K19" i="5"/>
  <c r="H18" i="5"/>
  <c r="AF5" i="6"/>
  <c r="K104" i="4"/>
  <c r="K139" i="4"/>
  <c r="K134" i="4"/>
  <c r="K133" i="4"/>
  <c r="K140" i="4"/>
  <c r="L18" i="5"/>
  <c r="I18" i="5"/>
  <c r="I19" i="5"/>
  <c r="L19" i="5"/>
  <c r="M18" i="5"/>
  <c r="J19" i="5"/>
  <c r="K18" i="5"/>
  <c r="M19" i="5"/>
  <c r="E18" i="5"/>
  <c r="J18" i="5"/>
  <c r="G19" i="5"/>
  <c r="F19" i="5"/>
  <c r="F18" i="5"/>
  <c r="D18" i="5"/>
  <c r="G18" i="5"/>
  <c r="E19" i="5"/>
  <c r="D19" i="5"/>
  <c r="L110" i="4" l="1"/>
  <c r="L111" i="4" s="1"/>
  <c r="O110" i="4"/>
  <c r="O111" i="4" s="1"/>
  <c r="N110" i="4"/>
  <c r="N111" i="4" s="1"/>
  <c r="M110" i="4"/>
  <c r="M111" i="4" s="1"/>
  <c r="O173" i="4"/>
  <c r="N173" i="4"/>
  <c r="L173" i="4"/>
  <c r="M173" i="4"/>
  <c r="K173" i="4"/>
  <c r="M174" i="4"/>
  <c r="K174" i="4"/>
  <c r="L174" i="4"/>
  <c r="N174" i="4"/>
  <c r="M114" i="4"/>
  <c r="N114" i="4"/>
  <c r="L114" i="4"/>
  <c r="J5" i="5"/>
  <c r="K6" i="5"/>
  <c r="K112" i="4"/>
  <c r="O114" i="4"/>
  <c r="K5" i="5"/>
  <c r="J112" i="4"/>
  <c r="H5" i="5"/>
  <c r="H6" i="5"/>
  <c r="I5" i="5"/>
  <c r="J6" i="5"/>
  <c r="L5" i="5"/>
  <c r="I6" i="5"/>
  <c r="M5" i="5"/>
  <c r="L6" i="5"/>
  <c r="F6" i="5"/>
  <c r="E5" i="5"/>
  <c r="M6" i="5"/>
  <c r="F5" i="5"/>
  <c r="G6" i="5"/>
  <c r="G5" i="5"/>
  <c r="D6" i="5"/>
  <c r="E6" i="5"/>
  <c r="D5" i="5"/>
  <c r="M115" i="4" l="1"/>
  <c r="N115" i="4"/>
  <c r="O115" i="4"/>
  <c r="L115" i="4"/>
  <c r="H28" i="5"/>
  <c r="H7" i="5"/>
  <c r="J100" i="4" s="1"/>
  <c r="J114" i="4" s="1"/>
  <c r="H8" i="5"/>
  <c r="J101" i="4" s="1"/>
  <c r="K110" i="4"/>
  <c r="K111" i="4" s="1"/>
  <c r="K115" i="4" s="1"/>
  <c r="J110" i="4"/>
  <c r="J111" i="4" s="1"/>
  <c r="J115" i="4" s="1"/>
  <c r="F26" i="5"/>
  <c r="F25" i="5"/>
  <c r="D21" i="5"/>
  <c r="D22" i="5"/>
  <c r="H20" i="5"/>
  <c r="H24" i="5"/>
  <c r="H27" i="5"/>
  <c r="L117" i="4"/>
  <c r="O117" i="4"/>
  <c r="M117" i="4"/>
  <c r="N117" i="4"/>
  <c r="L113" i="4"/>
  <c r="M113" i="4"/>
  <c r="N113" i="4"/>
  <c r="O113" i="4"/>
  <c r="F8" i="5"/>
  <c r="H101" i="4" s="1"/>
  <c r="H106" i="4" s="1"/>
  <c r="H152" i="4" s="1"/>
  <c r="G7" i="5"/>
  <c r="I100" i="4" s="1"/>
  <c r="G8" i="5"/>
  <c r="I101" i="4" s="1"/>
  <c r="I106" i="4" s="1"/>
  <c r="E7" i="5"/>
  <c r="G100" i="4" s="1"/>
  <c r="E8" i="5"/>
  <c r="G101" i="4" s="1"/>
  <c r="G106" i="4" s="1"/>
  <c r="K114" i="4"/>
  <c r="D8" i="5"/>
  <c r="D7" i="5"/>
  <c r="F100" i="4" s="1"/>
  <c r="C19" i="5"/>
  <c r="J29" i="5" s="1"/>
  <c r="F7" i="5"/>
  <c r="H100" i="4" s="1"/>
  <c r="K24" i="5" l="1"/>
  <c r="K31" i="5"/>
  <c r="L28" i="5"/>
  <c r="L24" i="5"/>
  <c r="F28" i="5"/>
  <c r="I25" i="5"/>
  <c r="D26" i="5"/>
  <c r="M28" i="5"/>
  <c r="F31" i="5"/>
  <c r="K27" i="5"/>
  <c r="F29" i="5"/>
  <c r="F30" i="5"/>
  <c r="K21" i="5"/>
  <c r="I28" i="5"/>
  <c r="L23" i="5"/>
  <c r="L27" i="5"/>
  <c r="K30" i="5"/>
  <c r="K28" i="5"/>
  <c r="K29" i="5"/>
  <c r="I24" i="5"/>
  <c r="D25" i="5"/>
  <c r="E28" i="5"/>
  <c r="I26" i="5"/>
  <c r="D28" i="5"/>
  <c r="J28" i="5"/>
  <c r="F20" i="5"/>
  <c r="J22" i="5"/>
  <c r="G28" i="5"/>
  <c r="J106" i="4"/>
  <c r="J105" i="4"/>
  <c r="J140" i="4"/>
  <c r="J134" i="4"/>
  <c r="J139" i="4"/>
  <c r="J133" i="4"/>
  <c r="J151" i="4"/>
  <c r="AE5" i="6"/>
  <c r="J104" i="4"/>
  <c r="AF64" i="4"/>
  <c r="AF69" i="4"/>
  <c r="AF75" i="4"/>
  <c r="AF66" i="4"/>
  <c r="AF72" i="4"/>
  <c r="AF70" i="4"/>
  <c r="AF68" i="4"/>
  <c r="AF74" i="4"/>
  <c r="AF67" i="4"/>
  <c r="AF73" i="4"/>
  <c r="AF65" i="4"/>
  <c r="AF71" i="4"/>
  <c r="AD64" i="4"/>
  <c r="AD68" i="4"/>
  <c r="AD74" i="4"/>
  <c r="AD67" i="4"/>
  <c r="AD73" i="4"/>
  <c r="AD66" i="4"/>
  <c r="AD72" i="4"/>
  <c r="AD65" i="4"/>
  <c r="AD71" i="4"/>
  <c r="AD70" i="4"/>
  <c r="AD69" i="4"/>
  <c r="AD75" i="4"/>
  <c r="AE64" i="4"/>
  <c r="AE69" i="4"/>
  <c r="AE75" i="4"/>
  <c r="AE68" i="4"/>
  <c r="AE74" i="4"/>
  <c r="AE66" i="4"/>
  <c r="AE65" i="4"/>
  <c r="AE71" i="4"/>
  <c r="AE67" i="4"/>
  <c r="AE73" i="4"/>
  <c r="AE72" i="4"/>
  <c r="AE70" i="4"/>
  <c r="AC64" i="4"/>
  <c r="AC68" i="4"/>
  <c r="AC74" i="4"/>
  <c r="AC67" i="4"/>
  <c r="AC73" i="4"/>
  <c r="AC69" i="4"/>
  <c r="AC75" i="4"/>
  <c r="AC66" i="4"/>
  <c r="AC72" i="4"/>
  <c r="AC65" i="4"/>
  <c r="AC71" i="4"/>
  <c r="AC70" i="4"/>
  <c r="D24" i="5"/>
  <c r="F22" i="5"/>
  <c r="E31" i="5"/>
  <c r="K26" i="5"/>
  <c r="I27" i="5"/>
  <c r="G29" i="5"/>
  <c r="L20" i="5"/>
  <c r="E24" i="5"/>
  <c r="D20" i="5"/>
  <c r="G23" i="5"/>
  <c r="K25" i="5"/>
  <c r="I21" i="5"/>
  <c r="G31" i="5"/>
  <c r="M25" i="5"/>
  <c r="E26" i="5"/>
  <c r="H29" i="5"/>
  <c r="H22" i="5"/>
  <c r="M23" i="5"/>
  <c r="K20" i="5"/>
  <c r="J24" i="5"/>
  <c r="F21" i="5"/>
  <c r="H30" i="5"/>
  <c r="E29" i="5"/>
  <c r="D29" i="5"/>
  <c r="J20" i="5"/>
  <c r="G21" i="5"/>
  <c r="L26" i="5"/>
  <c r="E27" i="5"/>
  <c r="H31" i="5"/>
  <c r="D30" i="5"/>
  <c r="H25" i="5"/>
  <c r="M24" i="5"/>
  <c r="L21" i="5"/>
  <c r="E21" i="5"/>
  <c r="J23" i="5"/>
  <c r="I29" i="5"/>
  <c r="J31" i="5"/>
  <c r="H21" i="5"/>
  <c r="D27" i="5"/>
  <c r="M22" i="5"/>
  <c r="L25" i="5"/>
  <c r="E20" i="5"/>
  <c r="J26" i="5"/>
  <c r="M29" i="5"/>
  <c r="I30" i="5"/>
  <c r="J30" i="5"/>
  <c r="G20" i="5"/>
  <c r="G22" i="5"/>
  <c r="E25" i="5"/>
  <c r="F23" i="5"/>
  <c r="L30" i="5"/>
  <c r="G26" i="5"/>
  <c r="K23" i="5"/>
  <c r="I23" i="5"/>
  <c r="G30" i="5"/>
  <c r="L31" i="5"/>
  <c r="M26" i="5"/>
  <c r="E22" i="5"/>
  <c r="F27" i="5"/>
  <c r="L29" i="5"/>
  <c r="M20" i="5"/>
  <c r="G27" i="5"/>
  <c r="K22" i="5"/>
  <c r="J27" i="5"/>
  <c r="F24" i="5"/>
  <c r="D31" i="5"/>
  <c r="I20" i="5"/>
  <c r="G24" i="5"/>
  <c r="E23" i="5"/>
  <c r="H23" i="5"/>
  <c r="M27" i="5"/>
  <c r="J21" i="5"/>
  <c r="E30" i="5"/>
  <c r="G25" i="5"/>
  <c r="M30" i="5"/>
  <c r="H26" i="5"/>
  <c r="D23" i="5"/>
  <c r="M21" i="5"/>
  <c r="L22" i="5"/>
  <c r="I22" i="5"/>
  <c r="J25" i="5"/>
  <c r="M31" i="5"/>
  <c r="I31" i="5"/>
  <c r="O118" i="4"/>
  <c r="O119" i="4" s="1"/>
  <c r="O171" i="4" s="1"/>
  <c r="O57" i="4" s="1"/>
  <c r="N118" i="4"/>
  <c r="N119" i="4" s="1"/>
  <c r="N171" i="4" s="1"/>
  <c r="N57" i="4" s="1"/>
  <c r="M118" i="4"/>
  <c r="M119" i="4" s="1"/>
  <c r="M171" i="4" s="1"/>
  <c r="M57" i="4" s="1"/>
  <c r="L118" i="4"/>
  <c r="L119" i="4" s="1"/>
  <c r="L171" i="4" s="1"/>
  <c r="L57" i="4" s="1"/>
  <c r="K113" i="4"/>
  <c r="J117" i="4"/>
  <c r="K117" i="4"/>
  <c r="J113" i="4"/>
  <c r="H105" i="4"/>
  <c r="G152" i="4"/>
  <c r="G139" i="4"/>
  <c r="G151" i="4"/>
  <c r="I155" i="4"/>
  <c r="I152" i="4"/>
  <c r="I139" i="4"/>
  <c r="I151" i="4"/>
  <c r="H151" i="4"/>
  <c r="I105" i="4"/>
  <c r="G105" i="4"/>
  <c r="F125" i="4"/>
  <c r="F151" i="4"/>
  <c r="I134" i="4"/>
  <c r="I104" i="4"/>
  <c r="I133" i="4"/>
  <c r="AD5" i="6"/>
  <c r="I140" i="4"/>
  <c r="G140" i="4"/>
  <c r="G133" i="4"/>
  <c r="G104" i="4"/>
  <c r="AB5" i="6"/>
  <c r="G134" i="4"/>
  <c r="G112" i="4"/>
  <c r="I112" i="4"/>
  <c r="F101" i="4"/>
  <c r="F106" i="4" s="1"/>
  <c r="F152" i="4" s="1"/>
  <c r="H104" i="4"/>
  <c r="AA5" i="6"/>
  <c r="F104" i="4"/>
  <c r="H134" i="4"/>
  <c r="AC5" i="6"/>
  <c r="H139" i="4"/>
  <c r="H133" i="4"/>
  <c r="H140" i="4"/>
  <c r="F139" i="4"/>
  <c r="F140" i="4"/>
  <c r="F133" i="4"/>
  <c r="F134" i="4"/>
  <c r="J152" i="4" l="1"/>
  <c r="I182" i="4" s="1"/>
  <c r="J155" i="4"/>
  <c r="O159" i="4"/>
  <c r="O163" i="4"/>
  <c r="L159" i="4"/>
  <c r="L163" i="4"/>
  <c r="M159" i="4"/>
  <c r="M163" i="4"/>
  <c r="N159" i="4"/>
  <c r="N163" i="4"/>
  <c r="O149" i="4"/>
  <c r="L149" i="4"/>
  <c r="M149" i="4"/>
  <c r="N149" i="4"/>
  <c r="O131" i="4"/>
  <c r="O137" i="4"/>
  <c r="L131" i="4"/>
  <c r="L137" i="4"/>
  <c r="M131" i="4"/>
  <c r="M137" i="4"/>
  <c r="N131" i="4"/>
  <c r="N137" i="4"/>
  <c r="G114" i="4"/>
  <c r="I110" i="4"/>
  <c r="G110" i="4"/>
  <c r="AA64" i="4"/>
  <c r="AA67" i="4"/>
  <c r="AA73" i="4"/>
  <c r="AA66" i="4"/>
  <c r="AA72" i="4"/>
  <c r="AA70" i="4"/>
  <c r="AA65" i="4"/>
  <c r="AA71" i="4"/>
  <c r="AA69" i="4"/>
  <c r="AA75" i="4"/>
  <c r="AA68" i="4"/>
  <c r="AA74" i="4"/>
  <c r="AB64" i="4"/>
  <c r="AB67" i="4"/>
  <c r="AB73" i="4"/>
  <c r="AB65" i="4"/>
  <c r="AB71" i="4"/>
  <c r="AB69" i="4"/>
  <c r="AB74" i="4"/>
  <c r="AB66" i="4"/>
  <c r="AB72" i="4"/>
  <c r="AB70" i="4"/>
  <c r="AB75" i="4"/>
  <c r="AB68" i="4"/>
  <c r="I174" i="4"/>
  <c r="J118" i="4"/>
  <c r="K118" i="4"/>
  <c r="K119" i="4" s="1"/>
  <c r="K171" i="4" s="1"/>
  <c r="K57" i="4" s="1"/>
  <c r="I181" i="4"/>
  <c r="F105" i="4"/>
  <c r="I114" i="4"/>
  <c r="H112" i="4"/>
  <c r="D32" i="5"/>
  <c r="F103" i="4" s="1"/>
  <c r="E32" i="5"/>
  <c r="G103" i="4" s="1"/>
  <c r="G32" i="5"/>
  <c r="I103" i="4" s="1"/>
  <c r="F32" i="5"/>
  <c r="H103" i="4" s="1"/>
  <c r="K32" i="5"/>
  <c r="J32" i="5"/>
  <c r="I32" i="5"/>
  <c r="M32" i="5"/>
  <c r="H32" i="5"/>
  <c r="J103" i="4" s="1"/>
  <c r="L32" i="5"/>
  <c r="F179" i="4"/>
  <c r="H125" i="4"/>
  <c r="G125" i="4"/>
  <c r="H123" i="4"/>
  <c r="G123" i="4"/>
  <c r="F123" i="4"/>
  <c r="J174" i="4" l="1"/>
  <c r="M240" i="4"/>
  <c r="M249" i="4"/>
  <c r="M244" i="4"/>
  <c r="M251" i="4"/>
  <c r="M246" i="4"/>
  <c r="M241" i="4"/>
  <c r="M248" i="4"/>
  <c r="M243" i="4"/>
  <c r="M250" i="4"/>
  <c r="M245" i="4"/>
  <c r="M247" i="4"/>
  <c r="M242" i="4"/>
  <c r="L240" i="4"/>
  <c r="L244" i="4"/>
  <c r="L251" i="4"/>
  <c r="L246" i="4"/>
  <c r="L241" i="4"/>
  <c r="L248" i="4"/>
  <c r="L243" i="4"/>
  <c r="L250" i="4"/>
  <c r="L245" i="4"/>
  <c r="L247" i="4"/>
  <c r="L242" i="4"/>
  <c r="L249" i="4"/>
  <c r="O240" i="4"/>
  <c r="O247" i="4"/>
  <c r="O242" i="4"/>
  <c r="O249" i="4"/>
  <c r="O244" i="4"/>
  <c r="O251" i="4"/>
  <c r="O246" i="4"/>
  <c r="O241" i="4"/>
  <c r="O248" i="4"/>
  <c r="O243" i="4"/>
  <c r="O250" i="4"/>
  <c r="O245" i="4"/>
  <c r="N240" i="4"/>
  <c r="N242" i="4"/>
  <c r="N249" i="4"/>
  <c r="N244" i="4"/>
  <c r="N251" i="4"/>
  <c r="N246" i="4"/>
  <c r="N241" i="4"/>
  <c r="N248" i="4"/>
  <c r="N243" i="4"/>
  <c r="N250" i="4"/>
  <c r="N245" i="4"/>
  <c r="N247" i="4"/>
  <c r="I111" i="4"/>
  <c r="I115" i="4" s="1"/>
  <c r="G111" i="4"/>
  <c r="G115" i="4" s="1"/>
  <c r="K159" i="4"/>
  <c r="K163" i="4"/>
  <c r="K149" i="4"/>
  <c r="K131" i="4"/>
  <c r="K137" i="4"/>
  <c r="J119" i="4"/>
  <c r="J171" i="4" s="1"/>
  <c r="H110" i="4"/>
  <c r="I183" i="4"/>
  <c r="G179" i="4"/>
  <c r="I179" i="4"/>
  <c r="H114" i="4"/>
  <c r="L145" i="4"/>
  <c r="I145" i="4"/>
  <c r="M145" i="4"/>
  <c r="H145" i="4"/>
  <c r="J145" i="4"/>
  <c r="N145" i="4"/>
  <c r="K145" i="4"/>
  <c r="O145" i="4"/>
  <c r="F145" i="4"/>
  <c r="G145" i="4"/>
  <c r="H179" i="4"/>
  <c r="G181" i="4"/>
  <c r="G183" i="4" s="1"/>
  <c r="G184" i="4"/>
  <c r="F184" i="4"/>
  <c r="F181" i="4"/>
  <c r="F183" i="4" s="1"/>
  <c r="J120" i="4"/>
  <c r="J167" i="4" s="1"/>
  <c r="N120" i="4"/>
  <c r="N167" i="4" s="1"/>
  <c r="K120" i="4"/>
  <c r="K167" i="4" s="1"/>
  <c r="O120" i="4"/>
  <c r="O167" i="4" s="1"/>
  <c r="L120" i="4"/>
  <c r="L167" i="4" s="1"/>
  <c r="I120" i="4"/>
  <c r="I167" i="4" s="1"/>
  <c r="M120" i="4"/>
  <c r="M167" i="4" s="1"/>
  <c r="G117" i="4" l="1"/>
  <c r="N252" i="4"/>
  <c r="O252" i="4"/>
  <c r="L252" i="4"/>
  <c r="M252" i="4"/>
  <c r="K240" i="4"/>
  <c r="K251" i="4"/>
  <c r="K246" i="4"/>
  <c r="K241" i="4"/>
  <c r="K248" i="4"/>
  <c r="K243" i="4"/>
  <c r="K250" i="4"/>
  <c r="K245" i="4"/>
  <c r="K247" i="4"/>
  <c r="K242" i="4"/>
  <c r="K249" i="4"/>
  <c r="K244" i="4"/>
  <c r="H111" i="4"/>
  <c r="H115" i="4" s="1"/>
  <c r="I117" i="4"/>
  <c r="G113" i="4"/>
  <c r="X69" i="4" s="1"/>
  <c r="J163" i="4"/>
  <c r="J159" i="4"/>
  <c r="K143" i="4"/>
  <c r="N143" i="4"/>
  <c r="J143" i="4"/>
  <c r="L143" i="4"/>
  <c r="O143" i="4"/>
  <c r="I143" i="4"/>
  <c r="M143" i="4"/>
  <c r="J137" i="4"/>
  <c r="J149" i="4"/>
  <c r="J131" i="4"/>
  <c r="I113" i="4"/>
  <c r="H120" i="4"/>
  <c r="H167" i="4" s="1"/>
  <c r="H181" i="4"/>
  <c r="H183" i="4" s="1"/>
  <c r="K252" i="4" l="1"/>
  <c r="X65" i="4"/>
  <c r="G118" i="4"/>
  <c r="G119" i="4" s="1"/>
  <c r="X72" i="4"/>
  <c r="X64" i="4"/>
  <c r="X71" i="4"/>
  <c r="X73" i="4"/>
  <c r="H117" i="4"/>
  <c r="X66" i="4"/>
  <c r="X75" i="4"/>
  <c r="X67" i="4"/>
  <c r="X70" i="4"/>
  <c r="X68" i="4"/>
  <c r="X74" i="4"/>
  <c r="H143" i="4"/>
  <c r="Z64" i="4"/>
  <c r="Z66" i="4"/>
  <c r="Z72" i="4"/>
  <c r="Z69" i="4"/>
  <c r="Z67" i="4"/>
  <c r="Z65" i="4"/>
  <c r="Z71" i="4"/>
  <c r="Z70" i="4"/>
  <c r="Z75" i="4"/>
  <c r="Z68" i="4"/>
  <c r="Z74" i="4"/>
  <c r="Z73" i="4"/>
  <c r="I118" i="4"/>
  <c r="H113" i="4"/>
  <c r="G149" i="4" l="1"/>
  <c r="G159" i="4"/>
  <c r="G163" i="4"/>
  <c r="G137" i="4"/>
  <c r="G131" i="4"/>
  <c r="G171" i="4"/>
  <c r="I119" i="4"/>
  <c r="Y64" i="4"/>
  <c r="Y66" i="4"/>
  <c r="Y72" i="4"/>
  <c r="Y65" i="4"/>
  <c r="Y71" i="4"/>
  <c r="Y68" i="4"/>
  <c r="Y74" i="4"/>
  <c r="Y70" i="4"/>
  <c r="Y69" i="4"/>
  <c r="Y75" i="4"/>
  <c r="Y67" i="4"/>
  <c r="Y73" i="4"/>
  <c r="H118" i="4"/>
  <c r="O136" i="4"/>
  <c r="O162" i="4" s="1"/>
  <c r="O135" i="4"/>
  <c r="O141" i="4"/>
  <c r="O142" i="4"/>
  <c r="O166" i="4" s="1"/>
  <c r="O147" i="4"/>
  <c r="N141" i="4"/>
  <c r="N142" i="4"/>
  <c r="N166" i="4" s="1"/>
  <c r="N136" i="4"/>
  <c r="N162" i="4" s="1"/>
  <c r="N135" i="4"/>
  <c r="N147" i="4"/>
  <c r="M141" i="4"/>
  <c r="M135" i="4"/>
  <c r="M136" i="4"/>
  <c r="M162" i="4" s="1"/>
  <c r="M142" i="4"/>
  <c r="M166" i="4" s="1"/>
  <c r="M147" i="4"/>
  <c r="K147" i="4"/>
  <c r="L136" i="4"/>
  <c r="L162" i="4" s="1"/>
  <c r="L135" i="4"/>
  <c r="L142" i="4"/>
  <c r="L166" i="4" s="1"/>
  <c r="L141" i="4"/>
  <c r="L147" i="4"/>
  <c r="J147" i="4"/>
  <c r="K135" i="4"/>
  <c r="K136" i="4"/>
  <c r="K162" i="4" s="1"/>
  <c r="I147" i="4"/>
  <c r="K141" i="4"/>
  <c r="K142" i="4"/>
  <c r="K166" i="4" s="1"/>
  <c r="O217" i="4" l="1"/>
  <c r="O220" i="4"/>
  <c r="O212" i="4"/>
  <c r="O219" i="4"/>
  <c r="O214" i="4"/>
  <c r="O222" i="4"/>
  <c r="O221" i="4"/>
  <c r="O216" i="4"/>
  <c r="O223" i="4"/>
  <c r="O218" i="4"/>
  <c r="O213" i="4"/>
  <c r="O215" i="4"/>
  <c r="M200" i="4"/>
  <c r="M198" i="4"/>
  <c r="M207" i="4"/>
  <c r="M199" i="4"/>
  <c r="M208" i="4"/>
  <c r="M203" i="4"/>
  <c r="M205" i="4"/>
  <c r="M202" i="4"/>
  <c r="M209" i="4"/>
  <c r="M204" i="4"/>
  <c r="M206" i="4"/>
  <c r="M201" i="4"/>
  <c r="K205" i="4"/>
  <c r="K200" i="4"/>
  <c r="K206" i="4"/>
  <c r="K201" i="4"/>
  <c r="K203" i="4"/>
  <c r="K207" i="4"/>
  <c r="K202" i="4"/>
  <c r="K199" i="4"/>
  <c r="K208" i="4"/>
  <c r="K198" i="4"/>
  <c r="K209" i="4"/>
  <c r="K204" i="4"/>
  <c r="M214" i="4"/>
  <c r="M217" i="4"/>
  <c r="M219" i="4"/>
  <c r="M212" i="4"/>
  <c r="M221" i="4"/>
  <c r="M216" i="4"/>
  <c r="M215" i="4"/>
  <c r="M223" i="4"/>
  <c r="M218" i="4"/>
  <c r="M213" i="4"/>
  <c r="M220" i="4"/>
  <c r="M222" i="4"/>
  <c r="N169" i="4"/>
  <c r="N55" i="4" s="1"/>
  <c r="N235" i="4"/>
  <c r="N236" i="4"/>
  <c r="N234" i="4"/>
  <c r="N232" i="4"/>
  <c r="N233" i="4"/>
  <c r="N237" i="4"/>
  <c r="N230" i="4"/>
  <c r="N229" i="4"/>
  <c r="N228" i="4"/>
  <c r="N227" i="4"/>
  <c r="N226" i="4"/>
  <c r="N231" i="4"/>
  <c r="L169" i="4"/>
  <c r="L55" i="4" s="1"/>
  <c r="L233" i="4"/>
  <c r="L226" i="4"/>
  <c r="L234" i="4"/>
  <c r="L235" i="4"/>
  <c r="L231" i="4"/>
  <c r="L236" i="4"/>
  <c r="L229" i="4"/>
  <c r="L237" i="4"/>
  <c r="L227" i="4"/>
  <c r="L232" i="4"/>
  <c r="L230" i="4"/>
  <c r="L228" i="4"/>
  <c r="N205" i="4"/>
  <c r="N199" i="4"/>
  <c r="N198" i="4"/>
  <c r="N200" i="4"/>
  <c r="N206" i="4"/>
  <c r="N207" i="4"/>
  <c r="N208" i="4"/>
  <c r="N202" i="4"/>
  <c r="N209" i="4"/>
  <c r="N204" i="4"/>
  <c r="N201" i="4"/>
  <c r="N203" i="4"/>
  <c r="M169" i="4"/>
  <c r="M55" i="4" s="1"/>
  <c r="M228" i="4"/>
  <c r="M232" i="4"/>
  <c r="M235" i="4"/>
  <c r="M226" i="4"/>
  <c r="M234" i="4"/>
  <c r="M233" i="4"/>
  <c r="M227" i="4"/>
  <c r="M231" i="4"/>
  <c r="M236" i="4"/>
  <c r="M229" i="4"/>
  <c r="M230" i="4"/>
  <c r="M237" i="4"/>
  <c r="O203" i="4"/>
  <c r="O199" i="4"/>
  <c r="O198" i="4"/>
  <c r="O209" i="4"/>
  <c r="O201" i="4"/>
  <c r="O208" i="4"/>
  <c r="O205" i="4"/>
  <c r="O204" i="4"/>
  <c r="O200" i="4"/>
  <c r="O206" i="4"/>
  <c r="O207" i="4"/>
  <c r="O202" i="4"/>
  <c r="K169" i="4"/>
  <c r="K55" i="4" s="1"/>
  <c r="K226" i="4"/>
  <c r="K230" i="4"/>
  <c r="K231" i="4"/>
  <c r="K234" i="4"/>
  <c r="K228" i="4"/>
  <c r="K236" i="4"/>
  <c r="K229" i="4"/>
  <c r="K227" i="4"/>
  <c r="K232" i="4"/>
  <c r="K237" i="4"/>
  <c r="K235" i="4"/>
  <c r="K233" i="4"/>
  <c r="L221" i="4"/>
  <c r="L215" i="4"/>
  <c r="L217" i="4"/>
  <c r="L212" i="4"/>
  <c r="L220" i="4"/>
  <c r="L216" i="4"/>
  <c r="L223" i="4"/>
  <c r="L222" i="4"/>
  <c r="L219" i="4"/>
  <c r="L218" i="4"/>
  <c r="L213" i="4"/>
  <c r="L214" i="4"/>
  <c r="L207" i="4"/>
  <c r="L198" i="4"/>
  <c r="L208" i="4"/>
  <c r="L203" i="4"/>
  <c r="L202" i="4"/>
  <c r="L209" i="4"/>
  <c r="L201" i="4"/>
  <c r="L204" i="4"/>
  <c r="L199" i="4"/>
  <c r="L206" i="4"/>
  <c r="L205" i="4"/>
  <c r="L200" i="4"/>
  <c r="N219" i="4"/>
  <c r="N218" i="4"/>
  <c r="N212" i="4"/>
  <c r="N214" i="4"/>
  <c r="N221" i="4"/>
  <c r="N216" i="4"/>
  <c r="N223" i="4"/>
  <c r="N213" i="4"/>
  <c r="N220" i="4"/>
  <c r="N215" i="4"/>
  <c r="N222" i="4"/>
  <c r="N217" i="4"/>
  <c r="K219" i="4"/>
  <c r="K220" i="4"/>
  <c r="K214" i="4"/>
  <c r="K222" i="4"/>
  <c r="K221" i="4"/>
  <c r="K216" i="4"/>
  <c r="K215" i="4"/>
  <c r="K212" i="4"/>
  <c r="K223" i="4"/>
  <c r="K218" i="4"/>
  <c r="K213" i="4"/>
  <c r="K217" i="4"/>
  <c r="O169" i="4"/>
  <c r="O55" i="4" s="1"/>
  <c r="O230" i="4"/>
  <c r="O229" i="4"/>
  <c r="O228" i="4"/>
  <c r="O227" i="4"/>
  <c r="O235" i="4"/>
  <c r="O236" i="4"/>
  <c r="O233" i="4"/>
  <c r="O234" i="4"/>
  <c r="O237" i="4"/>
  <c r="O226" i="4"/>
  <c r="O231" i="4"/>
  <c r="O232" i="4"/>
  <c r="J169" i="4"/>
  <c r="J55" i="4" s="1"/>
  <c r="J228" i="4"/>
  <c r="J230" i="4"/>
  <c r="J236" i="4"/>
  <c r="J226" i="4"/>
  <c r="J231" i="4"/>
  <c r="J229" i="4"/>
  <c r="J233" i="4"/>
  <c r="J227" i="4"/>
  <c r="J235" i="4"/>
  <c r="J232" i="4"/>
  <c r="J234" i="4"/>
  <c r="J237" i="4"/>
  <c r="I233" i="4"/>
  <c r="I228" i="4"/>
  <c r="I235" i="4"/>
  <c r="I229" i="4"/>
  <c r="I231" i="4"/>
  <c r="I230" i="4"/>
  <c r="I237" i="4"/>
  <c r="I232" i="4"/>
  <c r="I227" i="4"/>
  <c r="I234" i="4"/>
  <c r="I236" i="4"/>
  <c r="O165" i="4"/>
  <c r="O53" i="4" s="1"/>
  <c r="O161" i="4"/>
  <c r="O51" i="4" s="1"/>
  <c r="K161" i="4"/>
  <c r="K51" i="4" s="1"/>
  <c r="N161" i="4"/>
  <c r="N51" i="4" s="1"/>
  <c r="L165" i="4"/>
  <c r="L53" i="4" s="1"/>
  <c r="L161" i="4"/>
  <c r="L51" i="4" s="1"/>
  <c r="N165" i="4"/>
  <c r="N53" i="4" s="1"/>
  <c r="M161" i="4"/>
  <c r="M51" i="4" s="1"/>
  <c r="M165" i="4"/>
  <c r="M53" i="4" s="1"/>
  <c r="I169" i="4"/>
  <c r="I55" i="4" s="1"/>
  <c r="I226" i="4"/>
  <c r="K165" i="4"/>
  <c r="K53" i="4" s="1"/>
  <c r="I171" i="4"/>
  <c r="H119" i="4"/>
  <c r="H131" i="4" s="1"/>
  <c r="I163" i="4"/>
  <c r="I159" i="4"/>
  <c r="I137" i="4"/>
  <c r="I149" i="4"/>
  <c r="I131" i="4"/>
  <c r="H147" i="4"/>
  <c r="N238" i="4" l="1"/>
  <c r="K224" i="4"/>
  <c r="N224" i="4"/>
  <c r="O210" i="4"/>
  <c r="M224" i="4"/>
  <c r="K210" i="4"/>
  <c r="M210" i="4"/>
  <c r="O224" i="4"/>
  <c r="N210" i="4"/>
  <c r="L224" i="4"/>
  <c r="L210" i="4"/>
  <c r="M238" i="4"/>
  <c r="K238" i="4"/>
  <c r="L238" i="4"/>
  <c r="O238" i="4"/>
  <c r="J238" i="4"/>
  <c r="I238" i="4"/>
  <c r="H169" i="4"/>
  <c r="H55" i="4" s="1"/>
  <c r="H236" i="4"/>
  <c r="H232" i="4"/>
  <c r="H227" i="4"/>
  <c r="H230" i="4"/>
  <c r="H228" i="4"/>
  <c r="H231" i="4"/>
  <c r="H226" i="4"/>
  <c r="H237" i="4"/>
  <c r="H233" i="4"/>
  <c r="H229" i="4"/>
  <c r="H235" i="4"/>
  <c r="H234" i="4"/>
  <c r="H163" i="4"/>
  <c r="H159" i="4"/>
  <c r="H149" i="4"/>
  <c r="H137" i="4"/>
  <c r="H171" i="4"/>
  <c r="D70" i="1"/>
  <c r="D69" i="1"/>
  <c r="D51" i="1"/>
  <c r="D50" i="1"/>
  <c r="D49" i="1"/>
  <c r="D66" i="1" s="1"/>
  <c r="D48" i="1"/>
  <c r="D47" i="1"/>
  <c r="D65" i="1" s="1"/>
  <c r="D42" i="1"/>
  <c r="D41" i="1"/>
  <c r="D40" i="1"/>
  <c r="D62" i="1" s="1"/>
  <c r="D39" i="1"/>
  <c r="D38" i="1"/>
  <c r="D61" i="1" s="1"/>
  <c r="D33" i="1"/>
  <c r="D32" i="1"/>
  <c r="D31" i="1"/>
  <c r="D58" i="1" s="1"/>
  <c r="D30" i="1"/>
  <c r="D29" i="1"/>
  <c r="H238" i="4" l="1"/>
  <c r="D57" i="1"/>
  <c r="AA7" i="6" l="1"/>
  <c r="F112" i="4" s="1"/>
  <c r="F110" i="4" l="1"/>
  <c r="F114" i="4"/>
  <c r="F111" i="4" l="1"/>
  <c r="F115" i="4" s="1"/>
  <c r="F113" i="4" l="1"/>
  <c r="W68" i="4" s="1"/>
  <c r="F117" i="4"/>
  <c r="H126" i="4" s="1"/>
  <c r="F126" i="4" l="1"/>
  <c r="F127" i="4" s="1"/>
  <c r="G126" i="4"/>
  <c r="G127" i="4" s="1"/>
  <c r="P86" i="4"/>
  <c r="P81" i="4"/>
  <c r="P84" i="4"/>
  <c r="P85" i="4"/>
  <c r="P83" i="4"/>
  <c r="P82" i="4"/>
  <c r="P73" i="4"/>
  <c r="P80" i="4"/>
  <c r="P79" i="4"/>
  <c r="P90" i="4"/>
  <c r="P70" i="4"/>
  <c r="P88" i="4"/>
  <c r="P87" i="4"/>
  <c r="P65" i="4"/>
  <c r="W70" i="4"/>
  <c r="P74" i="4"/>
  <c r="W65" i="4"/>
  <c r="P67" i="4"/>
  <c r="W73" i="4"/>
  <c r="W75" i="4"/>
  <c r="P71" i="4"/>
  <c r="P89" i="4"/>
  <c r="P69" i="4"/>
  <c r="P68" i="4"/>
  <c r="W71" i="4"/>
  <c r="P72" i="4"/>
  <c r="W64" i="4"/>
  <c r="R75" i="4" s="1"/>
  <c r="Q75" i="4" s="1"/>
  <c r="P66" i="4"/>
  <c r="F118" i="4"/>
  <c r="F119" i="4" s="1"/>
  <c r="W67" i="4"/>
  <c r="P64" i="4"/>
  <c r="W69" i="4"/>
  <c r="W72" i="4"/>
  <c r="W66" i="4"/>
  <c r="W74" i="4"/>
  <c r="P75" i="4"/>
  <c r="H127" i="4"/>
  <c r="F128" i="4"/>
  <c r="R67" i="4" l="1"/>
  <c r="Q67" i="4" s="1"/>
  <c r="Q82" i="4" s="1"/>
  <c r="R74" i="4"/>
  <c r="Q74" i="4" s="1"/>
  <c r="Q89" i="4" s="1"/>
  <c r="R73" i="4"/>
  <c r="Q73" i="4" s="1"/>
  <c r="Q88" i="4" s="1"/>
  <c r="R72" i="4"/>
  <c r="Q72" i="4" s="1"/>
  <c r="Q87" i="4" s="1"/>
  <c r="R70" i="4"/>
  <c r="Q70" i="4" s="1"/>
  <c r="Q85" i="4" s="1"/>
  <c r="R71" i="4"/>
  <c r="Q71" i="4" s="1"/>
  <c r="Q86" i="4" s="1"/>
  <c r="Q90" i="4"/>
  <c r="R69" i="4"/>
  <c r="Q69" i="4" s="1"/>
  <c r="Q84" i="4" s="1"/>
  <c r="R68" i="4"/>
  <c r="Q68" i="4" s="1"/>
  <c r="Q83" i="4" s="1"/>
  <c r="F163" i="4"/>
  <c r="F149" i="4"/>
  <c r="F171" i="4"/>
  <c r="F159" i="4"/>
  <c r="F137" i="4"/>
  <c r="G180" i="4" s="1"/>
  <c r="R66" i="4"/>
  <c r="Q66" i="4" s="1"/>
  <c r="Q81" i="4" s="1"/>
  <c r="R65" i="4"/>
  <c r="Q65" i="4" s="1"/>
  <c r="Q80" i="4" s="1"/>
  <c r="R64" i="4"/>
  <c r="Q64" i="4" s="1"/>
  <c r="Q79" i="4" s="1"/>
  <c r="F131" i="4"/>
  <c r="F120" i="4"/>
  <c r="F143" i="4" s="1"/>
  <c r="F129" i="4"/>
  <c r="G154" i="4" s="1"/>
  <c r="G147" i="4"/>
  <c r="G169" i="4" s="1"/>
  <c r="G141" i="4" l="1"/>
  <c r="G212" i="4" s="1"/>
  <c r="R79" i="4"/>
  <c r="F180" i="4"/>
  <c r="G135" i="4"/>
  <c r="G205" i="4" s="1"/>
  <c r="F142" i="4"/>
  <c r="F166" i="4" s="1"/>
  <c r="J154" i="4"/>
  <c r="J135" i="4"/>
  <c r="J142" i="4"/>
  <c r="J166" i="4" s="1"/>
  <c r="J136" i="4"/>
  <c r="J162" i="4" s="1"/>
  <c r="J141" i="4"/>
  <c r="H135" i="4"/>
  <c r="H205" i="4" s="1"/>
  <c r="H136" i="4"/>
  <c r="H162" i="4" s="1"/>
  <c r="H154" i="4"/>
  <c r="I154" i="4"/>
  <c r="I157" i="4" s="1"/>
  <c r="I141" i="4"/>
  <c r="I136" i="4"/>
  <c r="I162" i="4" s="1"/>
  <c r="I142" i="4"/>
  <c r="I166" i="4" s="1"/>
  <c r="I135" i="4"/>
  <c r="I198" i="4" s="1"/>
  <c r="H142" i="4"/>
  <c r="H166" i="4" s="1"/>
  <c r="H141" i="4"/>
  <c r="H217" i="4" s="1"/>
  <c r="G155" i="4"/>
  <c r="G174" i="4" s="1"/>
  <c r="G142" i="4"/>
  <c r="G166" i="4" s="1"/>
  <c r="G136" i="4"/>
  <c r="G162" i="4" s="1"/>
  <c r="I180" i="4"/>
  <c r="F136" i="4"/>
  <c r="F155" i="4"/>
  <c r="F174" i="4" s="1"/>
  <c r="Q175" i="4" s="1"/>
  <c r="G4" i="4"/>
  <c r="F154" i="4"/>
  <c r="F147" i="4"/>
  <c r="F169" i="4" s="1"/>
  <c r="Q169" i="4" s="1"/>
  <c r="F167" i="4"/>
  <c r="F141" i="4"/>
  <c r="F165" i="4" s="1"/>
  <c r="F53" i="4" s="1"/>
  <c r="R87" i="4"/>
  <c r="T206" i="4" s="1"/>
  <c r="H155" i="4"/>
  <c r="F135" i="4"/>
  <c r="F200" i="4" s="1"/>
  <c r="G157" i="4"/>
  <c r="G173" i="4" s="1"/>
  <c r="F157" i="4" l="1"/>
  <c r="F173" i="4" s="1"/>
  <c r="F57" i="4" s="1"/>
  <c r="G220" i="4"/>
  <c r="G213" i="4"/>
  <c r="G165" i="4"/>
  <c r="G53" i="4" s="1"/>
  <c r="G216" i="4"/>
  <c r="G223" i="4"/>
  <c r="G215" i="4"/>
  <c r="G219" i="4"/>
  <c r="G222" i="4"/>
  <c r="G218" i="4"/>
  <c r="G217" i="4"/>
  <c r="G214" i="4"/>
  <c r="G221" i="4"/>
  <c r="F198" i="4"/>
  <c r="G199" i="4"/>
  <c r="G198" i="4"/>
  <c r="G202" i="4"/>
  <c r="G208" i="4"/>
  <c r="G209" i="4"/>
  <c r="G207" i="4"/>
  <c r="G203" i="4"/>
  <c r="G201" i="4"/>
  <c r="G204" i="4"/>
  <c r="G200" i="4"/>
  <c r="G161" i="4"/>
  <c r="G51" i="4" s="1"/>
  <c r="G206" i="4"/>
  <c r="H222" i="4"/>
  <c r="H223" i="4"/>
  <c r="H220" i="4"/>
  <c r="H221" i="4"/>
  <c r="H203" i="4"/>
  <c r="H206" i="4"/>
  <c r="H208" i="4"/>
  <c r="H200" i="4"/>
  <c r="H198" i="4"/>
  <c r="H201" i="4"/>
  <c r="H204" i="4"/>
  <c r="H161" i="4"/>
  <c r="H51" i="4" s="1"/>
  <c r="H157" i="4"/>
  <c r="H173" i="4" s="1"/>
  <c r="H209" i="4"/>
  <c r="J157" i="4"/>
  <c r="J223" i="4"/>
  <c r="J222" i="4"/>
  <c r="J212" i="4"/>
  <c r="J218" i="4"/>
  <c r="J215" i="4"/>
  <c r="J219" i="4"/>
  <c r="J214" i="4"/>
  <c r="J213" i="4"/>
  <c r="J220" i="4"/>
  <c r="J217" i="4"/>
  <c r="J221" i="4"/>
  <c r="J216" i="4"/>
  <c r="J165" i="4"/>
  <c r="J53" i="4" s="1"/>
  <c r="H207" i="4"/>
  <c r="H199" i="4"/>
  <c r="H202" i="4"/>
  <c r="J209" i="4"/>
  <c r="J201" i="4"/>
  <c r="J198" i="4"/>
  <c r="J204" i="4"/>
  <c r="J206" i="4"/>
  <c r="J208" i="4"/>
  <c r="J203" i="4"/>
  <c r="J200" i="4"/>
  <c r="J207" i="4"/>
  <c r="J202" i="4"/>
  <c r="J199" i="4"/>
  <c r="J205" i="4"/>
  <c r="J161" i="4"/>
  <c r="J51" i="4" s="1"/>
  <c r="G189" i="4"/>
  <c r="I241" i="4"/>
  <c r="I248" i="4"/>
  <c r="I243" i="4"/>
  <c r="I250" i="4"/>
  <c r="I245" i="4"/>
  <c r="I247" i="4"/>
  <c r="I242" i="4"/>
  <c r="I249" i="4"/>
  <c r="I244" i="4"/>
  <c r="I251" i="4"/>
  <c r="I246" i="4"/>
  <c r="H218" i="4"/>
  <c r="H216" i="4"/>
  <c r="I206" i="4"/>
  <c r="I201" i="4"/>
  <c r="I208" i="4"/>
  <c r="I203" i="4"/>
  <c r="I205" i="4"/>
  <c r="I200" i="4"/>
  <c r="I207" i="4"/>
  <c r="I202" i="4"/>
  <c r="I209" i="4"/>
  <c r="I204" i="4"/>
  <c r="I199" i="4"/>
  <c r="I161" i="4"/>
  <c r="I51" i="4" s="1"/>
  <c r="H219" i="4"/>
  <c r="H212" i="4"/>
  <c r="H165" i="4"/>
  <c r="H53" i="4" s="1"/>
  <c r="I213" i="4"/>
  <c r="I220" i="4"/>
  <c r="I215" i="4"/>
  <c r="I222" i="4"/>
  <c r="I217" i="4"/>
  <c r="I219" i="4"/>
  <c r="I214" i="4"/>
  <c r="I221" i="4"/>
  <c r="I216" i="4"/>
  <c r="I223" i="4"/>
  <c r="I218" i="4"/>
  <c r="H214" i="4"/>
  <c r="I212" i="4"/>
  <c r="H215" i="4"/>
  <c r="I165" i="4"/>
  <c r="I53" i="4" s="1"/>
  <c r="K54" i="4"/>
  <c r="G57" i="4"/>
  <c r="H213" i="4"/>
  <c r="G246" i="4"/>
  <c r="G240" i="4"/>
  <c r="G244" i="4"/>
  <c r="G249" i="4"/>
  <c r="G241" i="4"/>
  <c r="H174" i="4"/>
  <c r="G242" i="4"/>
  <c r="G251" i="4"/>
  <c r="I173" i="4"/>
  <c r="I57" i="4" s="1"/>
  <c r="I240" i="4"/>
  <c r="G250" i="4"/>
  <c r="G248" i="4"/>
  <c r="G247" i="4"/>
  <c r="G243" i="4"/>
  <c r="G245" i="4"/>
  <c r="F249" i="4"/>
  <c r="F241" i="4"/>
  <c r="F244" i="4"/>
  <c r="F250" i="4"/>
  <c r="F247" i="4"/>
  <c r="F242" i="4"/>
  <c r="F245" i="4"/>
  <c r="F248" i="4"/>
  <c r="F251" i="4"/>
  <c r="F243" i="4"/>
  <c r="F246" i="4"/>
  <c r="F240" i="4"/>
  <c r="F227" i="4"/>
  <c r="F230" i="4"/>
  <c r="F229" i="4"/>
  <c r="F232" i="4"/>
  <c r="F235" i="4"/>
  <c r="F233" i="4"/>
  <c r="F228" i="4"/>
  <c r="F234" i="4"/>
  <c r="F236" i="4"/>
  <c r="F231" i="4"/>
  <c r="F237" i="4"/>
  <c r="I185" i="4"/>
  <c r="F189" i="4"/>
  <c r="F162" i="4"/>
  <c r="F52" i="4" s="1"/>
  <c r="F226" i="4"/>
  <c r="F206" i="4"/>
  <c r="I186" i="4"/>
  <c r="T98" i="4"/>
  <c r="H185" i="4"/>
  <c r="H188" i="4" s="1"/>
  <c r="F203" i="4"/>
  <c r="G185" i="4"/>
  <c r="F204" i="4"/>
  <c r="F212" i="4"/>
  <c r="F221" i="4"/>
  <c r="F223" i="4"/>
  <c r="F218" i="4"/>
  <c r="F222" i="4"/>
  <c r="F217" i="4"/>
  <c r="F219" i="4"/>
  <c r="F213" i="4"/>
  <c r="F214" i="4"/>
  <c r="F215" i="4"/>
  <c r="F220" i="4"/>
  <c r="F216" i="4"/>
  <c r="F199" i="4"/>
  <c r="F209" i="4"/>
  <c r="F201" i="4"/>
  <c r="F207" i="4"/>
  <c r="F208" i="4"/>
  <c r="F185" i="4"/>
  <c r="F188" i="4" s="1"/>
  <c r="F55" i="4"/>
  <c r="F205" i="4"/>
  <c r="F161" i="4"/>
  <c r="F51" i="4" s="1"/>
  <c r="F202" i="4"/>
  <c r="N54" i="4"/>
  <c r="M54" i="4"/>
  <c r="L54" i="4"/>
  <c r="J54" i="4"/>
  <c r="H54" i="4"/>
  <c r="O54" i="4"/>
  <c r="Q166" i="4"/>
  <c r="I54" i="4"/>
  <c r="F54" i="4"/>
  <c r="G54" i="4"/>
  <c r="G224" i="4" l="1"/>
  <c r="G210" i="4"/>
  <c r="H243" i="4"/>
  <c r="H57" i="4"/>
  <c r="H247" i="4"/>
  <c r="H250" i="4"/>
  <c r="H242" i="4"/>
  <c r="H246" i="4"/>
  <c r="H249" i="4"/>
  <c r="L184" i="4"/>
  <c r="H248" i="4"/>
  <c r="H210" i="4"/>
  <c r="H251" i="4"/>
  <c r="P209" i="4"/>
  <c r="Q209" i="4" s="1"/>
  <c r="H245" i="4"/>
  <c r="H241" i="4"/>
  <c r="P199" i="4"/>
  <c r="Q199" i="4" s="1"/>
  <c r="P216" i="4"/>
  <c r="Q216" i="4" s="1"/>
  <c r="S216" i="4" s="1"/>
  <c r="P203" i="4"/>
  <c r="Q203" i="4" s="1"/>
  <c r="H240" i="4"/>
  <c r="I187" i="4"/>
  <c r="H244" i="4"/>
  <c r="J224" i="4"/>
  <c r="H224" i="4"/>
  <c r="J210" i="4"/>
  <c r="P198" i="4"/>
  <c r="Q198" i="4" s="1"/>
  <c r="S198" i="4" s="1"/>
  <c r="P201" i="4"/>
  <c r="Q201" i="4" s="1"/>
  <c r="P200" i="4"/>
  <c r="Q200" i="4" s="1"/>
  <c r="S200" i="4" s="1"/>
  <c r="Q165" i="4"/>
  <c r="J251" i="4"/>
  <c r="J246" i="4"/>
  <c r="J248" i="4"/>
  <c r="J245" i="4"/>
  <c r="J247" i="4"/>
  <c r="J242" i="4"/>
  <c r="J249" i="4"/>
  <c r="J244" i="4"/>
  <c r="J240" i="4"/>
  <c r="J241" i="4"/>
  <c r="J243" i="4"/>
  <c r="J250" i="4"/>
  <c r="P212" i="4"/>
  <c r="Q212" i="4" s="1"/>
  <c r="I224" i="4"/>
  <c r="J173" i="4"/>
  <c r="J57" i="4" s="1"/>
  <c r="P204" i="4"/>
  <c r="Q204" i="4" s="1"/>
  <c r="S98" i="4"/>
  <c r="P202" i="4"/>
  <c r="Q202" i="4" s="1"/>
  <c r="I210" i="4"/>
  <c r="P205" i="4"/>
  <c r="Q205" i="4" s="1"/>
  <c r="P213" i="4"/>
  <c r="Q213" i="4" s="1"/>
  <c r="S213" i="4" s="1"/>
  <c r="P217" i="4"/>
  <c r="Q217" i="4" s="1"/>
  <c r="S217" i="4" s="1"/>
  <c r="P208" i="4"/>
  <c r="Q208" i="4" s="1"/>
  <c r="P206" i="4"/>
  <c r="Q206" i="4" s="1"/>
  <c r="U206" i="4" s="1"/>
  <c r="P207" i="4"/>
  <c r="Q207" i="4" s="1"/>
  <c r="P218" i="4"/>
  <c r="Q218" i="4" s="1"/>
  <c r="S218" i="4" s="1"/>
  <c r="P219" i="4"/>
  <c r="Q219" i="4" s="1"/>
  <c r="S219" i="4" s="1"/>
  <c r="P215" i="4"/>
  <c r="Q215" i="4" s="1"/>
  <c r="S215" i="4" s="1"/>
  <c r="P214" i="4"/>
  <c r="Q214" i="4" s="1"/>
  <c r="S214" i="4" s="1"/>
  <c r="P221" i="4"/>
  <c r="Q221" i="4" s="1"/>
  <c r="S221" i="4" s="1"/>
  <c r="P223" i="4"/>
  <c r="Q223" i="4" s="1"/>
  <c r="S223" i="4" s="1"/>
  <c r="P220" i="4"/>
  <c r="Q220" i="4" s="1"/>
  <c r="S220" i="4" s="1"/>
  <c r="P222" i="4"/>
  <c r="Q222" i="4" s="1"/>
  <c r="S222" i="4" s="1"/>
  <c r="F238" i="4"/>
  <c r="I252" i="4"/>
  <c r="G252" i="4"/>
  <c r="F252" i="4"/>
  <c r="F224" i="4"/>
  <c r="Q174" i="4"/>
  <c r="F210" i="4"/>
  <c r="M184" i="4"/>
  <c r="I188" i="4"/>
  <c r="H52" i="4"/>
  <c r="I52" i="4"/>
  <c r="I60" i="4" s="1"/>
  <c r="Q162" i="4"/>
  <c r="M52" i="4"/>
  <c r="M60" i="4" s="1"/>
  <c r="K52" i="4"/>
  <c r="K60" i="4" s="1"/>
  <c r="N52" i="4"/>
  <c r="N60" i="4" s="1"/>
  <c r="L52" i="4"/>
  <c r="L60" i="4" s="1"/>
  <c r="G52" i="4"/>
  <c r="O52" i="4"/>
  <c r="O60" i="4" s="1"/>
  <c r="J52" i="4"/>
  <c r="G188" i="4"/>
  <c r="G192" i="4" s="1"/>
  <c r="K184" i="4"/>
  <c r="F60" i="4"/>
  <c r="Q161" i="4"/>
  <c r="R98" i="4"/>
  <c r="G120" i="4"/>
  <c r="G167" i="4" s="1"/>
  <c r="G55" i="4" s="1"/>
  <c r="F178" i="4"/>
  <c r="N177" i="4"/>
  <c r="H60" i="4" l="1"/>
  <c r="Q243" i="4"/>
  <c r="S243" i="4" s="1"/>
  <c r="Q241" i="4"/>
  <c r="S241" i="4" s="1"/>
  <c r="Q251" i="4"/>
  <c r="S251" i="4" s="1"/>
  <c r="Q242" i="4"/>
  <c r="S242" i="4" s="1"/>
  <c r="H252" i="4"/>
  <c r="G193" i="4"/>
  <c r="G194" i="4" s="1"/>
  <c r="Q240" i="4"/>
  <c r="S240" i="4" s="1"/>
  <c r="Q98" i="4"/>
  <c r="Q244" i="4"/>
  <c r="S244" i="4" s="1"/>
  <c r="J60" i="4"/>
  <c r="P210" i="4"/>
  <c r="Q173" i="4"/>
  <c r="J252" i="4"/>
  <c r="P224" i="4"/>
  <c r="S212" i="4"/>
  <c r="S224" i="4" s="1"/>
  <c r="F256" i="4" s="1"/>
  <c r="Q224" i="4"/>
  <c r="Q210" i="4"/>
  <c r="S209" i="4"/>
  <c r="S207" i="4"/>
  <c r="S206" i="4"/>
  <c r="S204" i="4"/>
  <c r="S203" i="4"/>
  <c r="S202" i="4"/>
  <c r="S208" i="4"/>
  <c r="S199" i="4"/>
  <c r="S201" i="4"/>
  <c r="S205" i="4"/>
  <c r="N184" i="4"/>
  <c r="G60" i="4"/>
  <c r="G143" i="4"/>
  <c r="F192" i="4"/>
  <c r="U88" i="4"/>
  <c r="U89" i="4"/>
  <c r="U90" i="4"/>
  <c r="U81" i="4"/>
  <c r="U82" i="4"/>
  <c r="U80" i="4"/>
  <c r="U83" i="4"/>
  <c r="U84" i="4"/>
  <c r="U85" i="4"/>
  <c r="U86" i="4"/>
  <c r="U87" i="4"/>
  <c r="S89" i="4"/>
  <c r="T222" i="4" s="1"/>
  <c r="U222" i="4" s="1"/>
  <c r="S90" i="4"/>
  <c r="T223" i="4" s="1"/>
  <c r="U223" i="4" s="1"/>
  <c r="S82" i="4"/>
  <c r="T215" i="4" s="1"/>
  <c r="U215" i="4" s="1"/>
  <c r="S83" i="4"/>
  <c r="T216" i="4" s="1"/>
  <c r="U216" i="4" s="1"/>
  <c r="S84" i="4"/>
  <c r="T217" i="4" s="1"/>
  <c r="U217" i="4" s="1"/>
  <c r="S85" i="4"/>
  <c r="T218" i="4" s="1"/>
  <c r="U218" i="4" s="1"/>
  <c r="S86" i="4"/>
  <c r="T219" i="4" s="1"/>
  <c r="U219" i="4" s="1"/>
  <c r="S80" i="4"/>
  <c r="T213" i="4" s="1"/>
  <c r="U213" i="4" s="1"/>
  <c r="S87" i="4"/>
  <c r="T220" i="4" s="1"/>
  <c r="U220" i="4" s="1"/>
  <c r="S81" i="4"/>
  <c r="T214" i="4" s="1"/>
  <c r="U214" i="4" s="1"/>
  <c r="S88" i="4"/>
  <c r="T221" i="4" s="1"/>
  <c r="U221" i="4" s="1"/>
  <c r="T198" i="4"/>
  <c r="R85" i="4"/>
  <c r="T204" i="4" s="1"/>
  <c r="U204" i="4" s="1"/>
  <c r="R86" i="4"/>
  <c r="T205" i="4" s="1"/>
  <c r="U205" i="4" s="1"/>
  <c r="R88" i="4"/>
  <c r="T207" i="4" s="1"/>
  <c r="U207" i="4" s="1"/>
  <c r="R89" i="4"/>
  <c r="T208" i="4" s="1"/>
  <c r="U208" i="4" s="1"/>
  <c r="R90" i="4"/>
  <c r="T209" i="4" s="1"/>
  <c r="U209" i="4" s="1"/>
  <c r="R81" i="4"/>
  <c r="T200" i="4" s="1"/>
  <c r="U200" i="4" s="1"/>
  <c r="R82" i="4"/>
  <c r="T201" i="4" s="1"/>
  <c r="U201" i="4" s="1"/>
  <c r="R80" i="4"/>
  <c r="T199" i="4" s="1"/>
  <c r="U199" i="4" s="1"/>
  <c r="R83" i="4"/>
  <c r="T202" i="4" s="1"/>
  <c r="U202" i="4" s="1"/>
  <c r="R84" i="4"/>
  <c r="T203" i="4" s="1"/>
  <c r="U203" i="4" s="1"/>
  <c r="Q171" i="4"/>
  <c r="U79" i="4"/>
  <c r="Q163" i="4"/>
  <c r="Q188" i="4" s="1"/>
  <c r="S79" i="4"/>
  <c r="T212" i="4" s="1"/>
  <c r="Q159" i="4"/>
  <c r="Q186" i="4" s="1"/>
  <c r="H178" i="4"/>
  <c r="G178" i="4"/>
  <c r="I178" i="4"/>
  <c r="F193" i="4" l="1"/>
  <c r="F194" i="4" s="1"/>
  <c r="T224" i="4"/>
  <c r="U198" i="4"/>
  <c r="U210" i="4" s="1"/>
  <c r="H255" i="4" s="1"/>
  <c r="T210" i="4"/>
  <c r="U212" i="4"/>
  <c r="U224" i="4" s="1"/>
  <c r="H256" i="4" s="1"/>
  <c r="G256" i="4" s="1"/>
  <c r="T245" i="4"/>
  <c r="T244" i="4"/>
  <c r="U244" i="4" s="1"/>
  <c r="T241" i="4"/>
  <c r="U241" i="4" s="1"/>
  <c r="T243" i="4"/>
  <c r="U243" i="4" s="1"/>
  <c r="T242" i="4"/>
  <c r="U242" i="4" s="1"/>
  <c r="T251" i="4"/>
  <c r="U251" i="4" s="1"/>
  <c r="T250" i="4"/>
  <c r="T249" i="4"/>
  <c r="T240" i="4"/>
  <c r="T248" i="4"/>
  <c r="T247" i="4"/>
  <c r="T246" i="4"/>
  <c r="S210" i="4"/>
  <c r="H180" i="4"/>
  <c r="H192" i="4" s="1"/>
  <c r="H193" i="4" s="1"/>
  <c r="H194" i="4" s="1"/>
  <c r="G234" i="4"/>
  <c r="Q234" i="4" s="1"/>
  <c r="G230" i="4"/>
  <c r="Q230" i="4" s="1"/>
  <c r="G226" i="4"/>
  <c r="G232" i="4"/>
  <c r="Q232" i="4" s="1"/>
  <c r="G231" i="4"/>
  <c r="Q231" i="4" s="1"/>
  <c r="G237" i="4"/>
  <c r="Q237" i="4" s="1"/>
  <c r="G233" i="4"/>
  <c r="Q233" i="4" s="1"/>
  <c r="G229" i="4"/>
  <c r="Q229" i="4" s="1"/>
  <c r="G236" i="4"/>
  <c r="Q236" i="4" s="1"/>
  <c r="G228" i="4"/>
  <c r="Q228" i="4" s="1"/>
  <c r="S228" i="4" s="1"/>
  <c r="G235" i="4"/>
  <c r="Q235" i="4" s="1"/>
  <c r="G227" i="4"/>
  <c r="Q227" i="4" s="1"/>
  <c r="F191" i="4"/>
  <c r="S91" i="4"/>
  <c r="U91" i="4"/>
  <c r="G96" i="4" s="1"/>
  <c r="Q248" i="4" s="1"/>
  <c r="R91" i="4"/>
  <c r="G93" i="4" s="1"/>
  <c r="Q245" i="4" s="1"/>
  <c r="L180" i="4"/>
  <c r="L182" i="4" s="1"/>
  <c r="T84" i="4"/>
  <c r="T85" i="4"/>
  <c r="T80" i="4"/>
  <c r="T86" i="4"/>
  <c r="T81" i="4"/>
  <c r="T87" i="4"/>
  <c r="T88" i="4"/>
  <c r="T89" i="4"/>
  <c r="T90" i="4"/>
  <c r="T82" i="4"/>
  <c r="T83" i="4"/>
  <c r="Q167" i="4"/>
  <c r="Q190" i="4" s="1"/>
  <c r="T79" i="4"/>
  <c r="K180" i="4"/>
  <c r="K181" i="4" s="1"/>
  <c r="I192" i="4"/>
  <c r="I191" i="4"/>
  <c r="I193" i="4" l="1"/>
  <c r="I194" i="4" s="1"/>
  <c r="F255" i="4"/>
  <c r="Q226" i="4"/>
  <c r="Q238" i="4" s="1"/>
  <c r="G238" i="4"/>
  <c r="T252" i="4"/>
  <c r="U240" i="4"/>
  <c r="U245" i="4"/>
  <c r="U248" i="4"/>
  <c r="S229" i="4"/>
  <c r="S232" i="4"/>
  <c r="S231" i="4"/>
  <c r="S234" i="4"/>
  <c r="S235" i="4"/>
  <c r="S230" i="4"/>
  <c r="S233" i="4"/>
  <c r="S237" i="4"/>
  <c r="S227" i="4"/>
  <c r="S236" i="4"/>
  <c r="T227" i="4"/>
  <c r="U227" i="4" s="1"/>
  <c r="T232" i="4"/>
  <c r="U232" i="4" s="1"/>
  <c r="T226" i="4"/>
  <c r="T231" i="4"/>
  <c r="U231" i="4" s="1"/>
  <c r="T230" i="4"/>
  <c r="U230" i="4" s="1"/>
  <c r="T229" i="4"/>
  <c r="U229" i="4" s="1"/>
  <c r="T237" i="4"/>
  <c r="U237" i="4" s="1"/>
  <c r="T236" i="4"/>
  <c r="U236" i="4" s="1"/>
  <c r="T235" i="4"/>
  <c r="U235" i="4" s="1"/>
  <c r="T234" i="4"/>
  <c r="U234" i="4" s="1"/>
  <c r="T228" i="4"/>
  <c r="U228" i="4" s="1"/>
  <c r="T233" i="4"/>
  <c r="U233" i="4" s="1"/>
  <c r="S245" i="4"/>
  <c r="S248" i="4"/>
  <c r="G94" i="4"/>
  <c r="Q246" i="4" s="1"/>
  <c r="U246" i="4" s="1"/>
  <c r="H191" i="4"/>
  <c r="G191" i="4"/>
  <c r="L181" i="4"/>
  <c r="L187" i="4" s="1"/>
  <c r="T91" i="4"/>
  <c r="M180" i="4"/>
  <c r="M181" i="4" s="1"/>
  <c r="M187" i="4" s="1"/>
  <c r="K182" i="4"/>
  <c r="K187" i="4"/>
  <c r="L188" i="4"/>
  <c r="S226" i="4" l="1"/>
  <c r="S238" i="4" s="1"/>
  <c r="F257" i="4" s="1"/>
  <c r="G255" i="4"/>
  <c r="T238" i="4"/>
  <c r="U226" i="4"/>
  <c r="U238" i="4" s="1"/>
  <c r="H257" i="4" s="1"/>
  <c r="S246" i="4"/>
  <c r="G95" i="4"/>
  <c r="N181" i="4"/>
  <c r="N180" i="4"/>
  <c r="M182" i="4"/>
  <c r="M188" i="4" s="1"/>
  <c r="K188" i="4"/>
  <c r="N187" i="4"/>
  <c r="G257" i="4" l="1"/>
  <c r="G97" i="4"/>
  <c r="Q247" i="4"/>
  <c r="U247" i="4" s="1"/>
  <c r="N188" i="4"/>
  <c r="N182" i="4"/>
  <c r="S247" i="4" l="1"/>
  <c r="G98" i="4"/>
  <c r="Q249" i="4"/>
  <c r="U249" i="4" s="1"/>
  <c r="F28" i="4"/>
  <c r="S249" i="4" l="1"/>
  <c r="F98" i="4"/>
  <c r="F61" i="4"/>
  <c r="N189" i="4"/>
  <c r="I28" i="4"/>
  <c r="H98" i="4" l="1"/>
  <c r="P98" i="4" s="1"/>
  <c r="I98" i="4" l="1"/>
  <c r="Q250" i="4"/>
  <c r="U250" i="4" l="1"/>
  <c r="U252" i="4" s="1"/>
  <c r="H258" i="4" s="1"/>
  <c r="H260" i="4" s="1"/>
  <c r="Q252" i="4"/>
  <c r="S250" i="4"/>
  <c r="S252" i="4" s="1"/>
  <c r="F258" i="4" s="1"/>
  <c r="F260" i="4" s="1"/>
  <c r="G258" i="4" l="1"/>
  <c r="G259" i="4" l="1"/>
  <c r="G2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小松 直己</author>
  </authors>
  <commentList>
    <comment ref="F4" authorId="0" shapeId="0" xr:uid="{7A5A2820-7508-444E-9965-AFD70999B478}">
      <text>
        <r>
          <rPr>
            <b/>
            <sz val="9"/>
            <color indexed="81"/>
            <rFont val="MS P ゴシック"/>
            <family val="3"/>
            <charset val="128"/>
          </rPr>
          <t>空欄にしてください</t>
        </r>
      </text>
    </comment>
  </commentList>
</comments>
</file>

<file path=xl/sharedStrings.xml><?xml version="1.0" encoding="utf-8"?>
<sst xmlns="http://schemas.openxmlformats.org/spreadsheetml/2006/main" count="550" uniqueCount="324">
  <si>
    <t>保険料率</t>
    <rPh sb="0" eb="4">
      <t>ホケンリョウリツ</t>
    </rPh>
    <phoneticPr fontId="2"/>
  </si>
  <si>
    <t>医療分</t>
    <rPh sb="0" eb="2">
      <t>イリョウ</t>
    </rPh>
    <rPh sb="2" eb="3">
      <t>ブン</t>
    </rPh>
    <phoneticPr fontId="2"/>
  </si>
  <si>
    <t>所得割率</t>
    <rPh sb="0" eb="3">
      <t>ショトクワリ</t>
    </rPh>
    <rPh sb="3" eb="4">
      <t>リツ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</si>
  <si>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</si>
  <si>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</t>
    </rPh>
    <phoneticPr fontId="2"/>
  </si>
  <si>
    <t>限度額</t>
    <rPh sb="0" eb="3">
      <t>ゲンドガク</t>
    </rPh>
    <phoneticPr fontId="2"/>
  </si>
  <si>
    <t>支援金分</t>
    <rPh sb="0" eb="3">
      <t>シエンキン</t>
    </rPh>
    <rPh sb="3" eb="4">
      <t>ブン</t>
    </rPh>
    <phoneticPr fontId="2"/>
  </si>
  <si>
    <t>介護分</t>
    <rPh sb="0" eb="2">
      <t>カイゴ</t>
    </rPh>
    <rPh sb="2" eb="3">
      <t>ブン</t>
    </rPh>
    <phoneticPr fontId="2"/>
  </si>
  <si>
    <t>応益割軽減額</t>
    <rPh sb="0" eb="2">
      <t>オウエキ</t>
    </rPh>
    <rPh sb="2" eb="3">
      <t>ワ</t>
    </rPh>
    <rPh sb="3" eb="5">
      <t>ケイゲン</t>
    </rPh>
    <rPh sb="5" eb="6">
      <t>ガク</t>
    </rPh>
    <phoneticPr fontId="2"/>
  </si>
  <si>
    <t>医療７割</t>
    <rPh sb="0" eb="2">
      <t>イリョウ</t>
    </rPh>
    <rPh sb="3" eb="4">
      <t>ワリ</t>
    </rPh>
    <phoneticPr fontId="2"/>
  </si>
  <si>
    <t>支援金７割</t>
    <rPh sb="0" eb="3">
      <t>シエンキン</t>
    </rPh>
    <rPh sb="4" eb="5">
      <t>ワリ</t>
    </rPh>
    <phoneticPr fontId="2"/>
  </si>
  <si>
    <t>医療５割</t>
    <rPh sb="0" eb="2">
      <t>イリョウ</t>
    </rPh>
    <rPh sb="3" eb="4">
      <t>ワリ</t>
    </rPh>
    <phoneticPr fontId="2"/>
  </si>
  <si>
    <t>支援金５割</t>
    <rPh sb="0" eb="3">
      <t>シエンキン</t>
    </rPh>
    <rPh sb="4" eb="5">
      <t>ワリ</t>
    </rPh>
    <phoneticPr fontId="2"/>
  </si>
  <si>
    <t>介護分５割</t>
    <rPh sb="0" eb="2">
      <t>カイゴ</t>
    </rPh>
    <rPh sb="2" eb="3">
      <t>ブン</t>
    </rPh>
    <rPh sb="4" eb="5">
      <t>ワリ</t>
    </rPh>
    <phoneticPr fontId="2"/>
  </si>
  <si>
    <t>介護分７割</t>
    <rPh sb="0" eb="2">
      <t>カイゴ</t>
    </rPh>
    <rPh sb="2" eb="3">
      <t>ブン</t>
    </rPh>
    <rPh sb="4" eb="5">
      <t>ワリ</t>
    </rPh>
    <phoneticPr fontId="2"/>
  </si>
  <si>
    <t>医療２割</t>
    <rPh sb="0" eb="2">
      <t>イリョウ</t>
    </rPh>
    <rPh sb="3" eb="4">
      <t>ワリ</t>
    </rPh>
    <phoneticPr fontId="2"/>
  </si>
  <si>
    <t>支援金２割</t>
    <rPh sb="0" eb="3">
      <t>シエンキン</t>
    </rPh>
    <rPh sb="4" eb="5">
      <t>ワリ</t>
    </rPh>
    <phoneticPr fontId="2"/>
  </si>
  <si>
    <t>介護分２割</t>
    <rPh sb="0" eb="3">
      <t>カイゴブン</t>
    </rPh>
    <rPh sb="4" eb="5">
      <t>ワリ</t>
    </rPh>
    <phoneticPr fontId="2"/>
  </si>
  <si>
    <t>応益割軽減額（未就学児）</t>
    <rPh sb="0" eb="2">
      <t>オウエキ</t>
    </rPh>
    <rPh sb="2" eb="3">
      <t>ワ</t>
    </rPh>
    <rPh sb="3" eb="5">
      <t>ケイゲン</t>
    </rPh>
    <rPh sb="5" eb="6">
      <t>ガク</t>
    </rPh>
    <rPh sb="7" eb="11">
      <t>ミシュウガクジ</t>
    </rPh>
    <phoneticPr fontId="2"/>
  </si>
  <si>
    <t>医療軽減なし</t>
    <rPh sb="0" eb="2">
      <t>イリョウ</t>
    </rPh>
    <rPh sb="2" eb="4">
      <t>ケイゲン</t>
    </rPh>
    <phoneticPr fontId="2"/>
  </si>
  <si>
    <t>支援金軽減なし</t>
    <rPh sb="0" eb="3">
      <t>シエンキン</t>
    </rPh>
    <rPh sb="3" eb="5">
      <t>ケイゲン</t>
    </rPh>
    <phoneticPr fontId="2"/>
  </si>
  <si>
    <t>年度</t>
    <rPh sb="0" eb="2">
      <t>ネンド</t>
    </rPh>
    <phoneticPr fontId="2"/>
  </si>
  <si>
    <t>=ROUNDUP(D5*0.2,0)</t>
    <phoneticPr fontId="2"/>
  </si>
  <si>
    <t>=ROUNDUP(D5*0.7,0)</t>
    <phoneticPr fontId="2"/>
  </si>
  <si>
    <t>=ROUNDUP(D5*0.5,0)</t>
    <phoneticPr fontId="2"/>
  </si>
  <si>
    <t>年間保険料</t>
    <rPh sb="0" eb="2">
      <t>ネンカン</t>
    </rPh>
    <rPh sb="2" eb="5">
      <t>ホケンリョウ</t>
    </rPh>
    <phoneticPr fontId="2"/>
  </si>
  <si>
    <t>加入者①</t>
    <rPh sb="0" eb="3">
      <t>カニュウシャ</t>
    </rPh>
    <phoneticPr fontId="2"/>
  </si>
  <si>
    <t>介護該当</t>
    <rPh sb="0" eb="2">
      <t>カイゴ</t>
    </rPh>
    <rPh sb="2" eb="4">
      <t>ガイトウ</t>
    </rPh>
    <phoneticPr fontId="2"/>
  </si>
  <si>
    <t>未就学児該当</t>
    <rPh sb="0" eb="4">
      <t>ミシュウガクジ</t>
    </rPh>
    <rPh sb="4" eb="6">
      <t>ガイトウ</t>
    </rPh>
    <phoneticPr fontId="2"/>
  </si>
  <si>
    <t>給与所得</t>
    <rPh sb="0" eb="2">
      <t>キュウヨ</t>
    </rPh>
    <rPh sb="2" eb="4">
      <t>ショトク</t>
    </rPh>
    <phoneticPr fontId="2"/>
  </si>
  <si>
    <t>公的年金特別控除</t>
    <rPh sb="0" eb="4">
      <t>コウテキネンキン</t>
    </rPh>
    <rPh sb="4" eb="6">
      <t>トクベツ</t>
    </rPh>
    <rPh sb="6" eb="8">
      <t>コウジョ</t>
    </rPh>
    <phoneticPr fontId="2"/>
  </si>
  <si>
    <t>その他所得</t>
    <rPh sb="2" eb="3">
      <t>タ</t>
    </rPh>
    <rPh sb="3" eb="5">
      <t>ショトク</t>
    </rPh>
    <phoneticPr fontId="2"/>
  </si>
  <si>
    <t>合計所得金額</t>
    <rPh sb="0" eb="2">
      <t>ゴウケイ</t>
    </rPh>
    <rPh sb="2" eb="4">
      <t>ショトク</t>
    </rPh>
    <rPh sb="4" eb="6">
      <t>キンガク</t>
    </rPh>
    <phoneticPr fontId="2"/>
  </si>
  <si>
    <t>軽減基準所得金額</t>
    <rPh sb="0" eb="2">
      <t>ケイゲン</t>
    </rPh>
    <rPh sb="2" eb="4">
      <t>キジュン</t>
    </rPh>
    <rPh sb="4" eb="6">
      <t>ショトク</t>
    </rPh>
    <rPh sb="6" eb="8">
      <t>キンガク</t>
    </rPh>
    <phoneticPr fontId="2"/>
  </si>
  <si>
    <t>基準総所得金額</t>
    <rPh sb="0" eb="2">
      <t>キジュン</t>
    </rPh>
    <rPh sb="2" eb="5">
      <t>ソウショトク</t>
    </rPh>
    <rPh sb="5" eb="7">
      <t>キンガク</t>
    </rPh>
    <phoneticPr fontId="2"/>
  </si>
  <si>
    <t>給与所得者等の数</t>
    <rPh sb="0" eb="2">
      <t>キュウヨ</t>
    </rPh>
    <rPh sb="2" eb="4">
      <t>ショトク</t>
    </rPh>
    <rPh sb="4" eb="5">
      <t>シャ</t>
    </rPh>
    <rPh sb="5" eb="6">
      <t>トウ</t>
    </rPh>
    <rPh sb="7" eb="8">
      <t>カズ</t>
    </rPh>
    <phoneticPr fontId="2"/>
  </si>
  <si>
    <t>介護該当所得</t>
    <rPh sb="0" eb="2">
      <t>カイゴ</t>
    </rPh>
    <rPh sb="2" eb="4">
      <t>ガイトウ</t>
    </rPh>
    <rPh sb="4" eb="6">
      <t>ショトク</t>
    </rPh>
    <phoneticPr fontId="2"/>
  </si>
  <si>
    <t>所得割額</t>
    <rPh sb="0" eb="3">
      <t>ショトクワリ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</si>
  <si>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</si>
  <si>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平等割額</t>
    <rPh sb="0" eb="3">
      <t>ビョウドウワ</t>
    </rPh>
    <rPh sb="3" eb="4">
      <t>ガク</t>
    </rPh>
    <phoneticPr fontId="2"/>
  </si>
  <si>
    <t>均等割軽減額</t>
    <rPh sb="0" eb="3">
      <t>キントウワリ</t>
    </rPh>
    <rPh sb="3" eb="5">
      <t>ケイゲン</t>
    </rPh>
    <rPh sb="5" eb="6">
      <t>ガク</t>
    </rPh>
    <phoneticPr fontId="2"/>
  </si>
  <si>
    <t>軽減判定</t>
    <rPh sb="0" eb="2">
      <t>ケイゲン</t>
    </rPh>
    <rPh sb="2" eb="4">
      <t>ハンテイ</t>
    </rPh>
    <phoneticPr fontId="2"/>
  </si>
  <si>
    <t>基準額</t>
    <rPh sb="0" eb="2">
      <t>キジュン</t>
    </rPh>
    <rPh sb="2" eb="3">
      <t>ガク</t>
    </rPh>
    <phoneticPr fontId="2"/>
  </si>
  <si>
    <t>軽減判定基準額</t>
    <rPh sb="0" eb="2">
      <t>ケイゲン</t>
    </rPh>
    <rPh sb="2" eb="4">
      <t>ハンテイ</t>
    </rPh>
    <rPh sb="4" eb="6">
      <t>キジュン</t>
    </rPh>
    <rPh sb="6" eb="7">
      <t>ガク</t>
    </rPh>
    <phoneticPr fontId="2"/>
  </si>
  <si>
    <t>７割軽減</t>
    <rPh sb="1" eb="2">
      <t>ワ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</si>
  <si>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</si>
  <si>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</si>
  <si>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７割軽減</t>
    <rPh sb="1" eb="2">
      <t>ワリ</t>
    </rPh>
    <rPh sb="2" eb="4">
      <t>ケイゲン</t>
    </rPh>
    <phoneticPr fontId="2"/>
  </si>
  <si>
    <t>給与所得者ー１</t>
    <rPh sb="0" eb="2">
      <t>キュウヨ</t>
    </rPh>
    <rPh sb="2" eb="5">
      <t>ショトクシャ</t>
    </rPh>
    <phoneticPr fontId="2"/>
  </si>
  <si>
    <t>軽減基準調整額</t>
    <rPh sb="0" eb="2">
      <t>ケイゲン</t>
    </rPh>
    <rPh sb="2" eb="4">
      <t>キジュン</t>
    </rPh>
    <rPh sb="4" eb="6">
      <t>チョウセイ</t>
    </rPh>
    <rPh sb="6" eb="7">
      <t>ガク</t>
    </rPh>
    <phoneticPr fontId="2"/>
  </si>
  <si>
    <t>被保険者数</t>
    <rPh sb="0" eb="4">
      <t>ヒホケンシャ</t>
    </rPh>
    <rPh sb="4" eb="5">
      <t>スウ</t>
    </rPh>
    <phoneticPr fontId="2"/>
  </si>
  <si>
    <t>判定基準額</t>
    <rPh sb="0" eb="2">
      <t>ハンテイ</t>
    </rPh>
    <rPh sb="2" eb="4">
      <t>キジュン</t>
    </rPh>
    <rPh sb="4" eb="5">
      <t>ガク</t>
    </rPh>
    <phoneticPr fontId="2"/>
  </si>
  <si>
    <t>加入者②</t>
    <rPh sb="0" eb="3">
      <t>カニュウシャ</t>
    </rPh>
    <phoneticPr fontId="2"/>
  </si>
  <si>
    <t>加入者③</t>
    <rPh sb="0" eb="3">
      <t>カニュウシャ</t>
    </rPh>
    <phoneticPr fontId="2"/>
  </si>
  <si>
    <t>加入者④</t>
    <rPh sb="0" eb="3">
      <t>カニュウシャ</t>
    </rPh>
    <phoneticPr fontId="2"/>
  </si>
  <si>
    <t>加入者⑤</t>
    <rPh sb="0" eb="3">
      <t>カニュウシャ</t>
    </rPh>
    <phoneticPr fontId="2"/>
  </si>
  <si>
    <t>加入者⑥</t>
    <rPh sb="0" eb="3">
      <t>カニュウシャ</t>
    </rPh>
    <phoneticPr fontId="2"/>
  </si>
  <si>
    <t>加入者⑦</t>
    <rPh sb="0" eb="3">
      <t>カニュウシャ</t>
    </rPh>
    <phoneticPr fontId="2"/>
  </si>
  <si>
    <t>加入者⑧</t>
    <rPh sb="0" eb="3">
      <t>カニュウシャ</t>
    </rPh>
    <phoneticPr fontId="2"/>
  </si>
  <si>
    <t>加入者⑨</t>
    <rPh sb="0" eb="3">
      <t>カニュウシャ</t>
    </rPh>
    <phoneticPr fontId="2"/>
  </si>
  <si>
    <t>加入者⑩</t>
    <rPh sb="0" eb="3">
      <t>カニュウシャ</t>
    </rPh>
    <phoneticPr fontId="2"/>
  </si>
  <si>
    <t>軽減割合</t>
    <rPh sb="0" eb="2">
      <t>ケイゲン</t>
    </rPh>
    <rPh sb="2" eb="4">
      <t>ワリアイ</t>
    </rPh>
    <phoneticPr fontId="2"/>
  </si>
  <si>
    <t>平等割軽減額</t>
    <rPh sb="0" eb="3">
      <t>ビョウドウワ</t>
    </rPh>
    <rPh sb="3" eb="5">
      <t>ケイゲン</t>
    </rPh>
    <rPh sb="5" eb="6">
      <t>ガク</t>
    </rPh>
    <phoneticPr fontId="2"/>
  </si>
  <si>
    <t>賦課台帳画面</t>
    <rPh sb="0" eb="2">
      <t>フカ</t>
    </rPh>
    <rPh sb="2" eb="4">
      <t>ダイチョウ</t>
    </rPh>
    <rPh sb="4" eb="6">
      <t>ガメン</t>
    </rPh>
    <phoneticPr fontId="2"/>
  </si>
  <si>
    <t>産前産後軽減額</t>
    <rPh sb="0" eb="2">
      <t>サンゼン</t>
    </rPh>
    <rPh sb="2" eb="4">
      <t>サンゴ</t>
    </rPh>
    <rPh sb="4" eb="6">
      <t>ケイゲン</t>
    </rPh>
    <rPh sb="6" eb="7">
      <t>ガク</t>
    </rPh>
    <phoneticPr fontId="2"/>
  </si>
  <si>
    <t>限度超過額</t>
    <rPh sb="0" eb="2">
      <t>ゲンド</t>
    </rPh>
    <rPh sb="2" eb="4">
      <t>チョウカ</t>
    </rPh>
    <rPh sb="4" eb="5">
      <t>ガク</t>
    </rPh>
    <phoneticPr fontId="2"/>
  </si>
  <si>
    <t>算定額</t>
    <rPh sb="0" eb="2">
      <t>サンテイ</t>
    </rPh>
    <rPh sb="2" eb="3">
      <t>ガク</t>
    </rPh>
    <phoneticPr fontId="2"/>
  </si>
  <si>
    <t>月割増減額</t>
    <rPh sb="0" eb="2">
      <t>ツキワ</t>
    </rPh>
    <rPh sb="2" eb="4">
      <t>ゾウゲン</t>
    </rPh>
    <rPh sb="4" eb="5">
      <t>ガク</t>
    </rPh>
    <phoneticPr fontId="2"/>
  </si>
  <si>
    <t>軽減基準所得</t>
    <rPh sb="0" eb="2">
      <t>ケイゲン</t>
    </rPh>
    <rPh sb="2" eb="4">
      <t>キジュン</t>
    </rPh>
    <rPh sb="4" eb="6">
      <t>ショトク</t>
    </rPh>
    <phoneticPr fontId="2"/>
  </si>
  <si>
    <t>減免額計算</t>
    <rPh sb="0" eb="2">
      <t>ゲンメン</t>
    </rPh>
    <rPh sb="2" eb="3">
      <t>ガク</t>
    </rPh>
    <rPh sb="3" eb="5">
      <t>ケイサン</t>
    </rPh>
    <phoneticPr fontId="2"/>
  </si>
  <si>
    <t>減免用見込所得</t>
    <rPh sb="0" eb="2">
      <t>ゲンメン</t>
    </rPh>
    <rPh sb="2" eb="3">
      <t>ヨウ</t>
    </rPh>
    <rPh sb="3" eb="5">
      <t>ミコミ</t>
    </rPh>
    <rPh sb="5" eb="7">
      <t>ショトク</t>
    </rPh>
    <phoneticPr fontId="2"/>
  </si>
  <si>
    <t>UP</t>
    <phoneticPr fontId="2"/>
  </si>
  <si>
    <t>DOWN</t>
    <phoneticPr fontId="2"/>
  </si>
  <si>
    <t>応益割</t>
    <rPh sb="0" eb="2">
      <t>オウエキ</t>
    </rPh>
    <rPh sb="2" eb="3">
      <t>ワ</t>
    </rPh>
    <phoneticPr fontId="2"/>
  </si>
  <si>
    <t>加入月数（一括）</t>
    <rPh sb="0" eb="2">
      <t>カニュウ</t>
    </rPh>
    <rPh sb="2" eb="4">
      <t>ツキスウ</t>
    </rPh>
    <rPh sb="5" eb="7">
      <t>イッカツ</t>
    </rPh>
    <phoneticPr fontId="2"/>
  </si>
  <si>
    <t>軽減判定基準所得を変える場合←に軽減割合を入力(枠外は数式の値）</t>
    <rPh sb="0" eb="2">
      <t>ケイゲン</t>
    </rPh>
    <rPh sb="2" eb="4">
      <t>ハンテイ</t>
    </rPh>
    <rPh sb="4" eb="6">
      <t>キジュン</t>
    </rPh>
    <rPh sb="6" eb="8">
      <t>ショトク</t>
    </rPh>
    <rPh sb="9" eb="10">
      <t>カ</t>
    </rPh>
    <rPh sb="12" eb="14">
      <t>バアイ</t>
    </rPh>
    <rPh sb="16" eb="18">
      <t>ケイゲン</t>
    </rPh>
    <rPh sb="18" eb="20">
      <t>ワリアイ</t>
    </rPh>
    <rPh sb="21" eb="23">
      <t>ニュウリョク</t>
    </rPh>
    <rPh sb="24" eb="26">
      <t>ワクガイ</t>
    </rPh>
    <rPh sb="27" eb="29">
      <t>スウシキ</t>
    </rPh>
    <rPh sb="30" eb="31">
      <t>アタイ</t>
    </rPh>
    <phoneticPr fontId="2"/>
  </si>
  <si>
    <t>減免額</t>
    <rPh sb="0" eb="2">
      <t>ゲンメン</t>
    </rPh>
    <rPh sb="2" eb="3">
      <t>ガク</t>
    </rPh>
    <phoneticPr fontId="2"/>
  </si>
  <si>
    <t>保険料</t>
    <rPh sb="0" eb="3">
      <t>ホケンリョウ</t>
    </rPh>
    <phoneticPr fontId="2"/>
  </si>
  <si>
    <t>入力</t>
    <rPh sb="0" eb="2">
      <t>ニュウリョク</t>
    </rPh>
    <phoneticPr fontId="2"/>
  </si>
  <si>
    <t>表示</t>
    <rPh sb="0" eb="2">
      <t>ヒョウジ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</si>
  <si>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</si>
  <si>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</si>
  <si>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</si>
  <si>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</si>
  <si>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</si>
  <si>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</si>
  <si>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</si>
  <si>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</si>
  <si>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給与収入</t>
    <rPh sb="0" eb="2">
      <t>キュウヨ</t>
    </rPh>
    <rPh sb="2" eb="4">
      <t>シュウニュウ</t>
    </rPh>
    <phoneticPr fontId="2"/>
  </si>
  <si>
    <t>所得金額算出表</t>
    <rPh sb="0" eb="2">
      <t>ショトク</t>
    </rPh>
    <rPh sb="2" eb="4">
      <t>キンガク</t>
    </rPh>
    <rPh sb="4" eb="6">
      <t>サンシュツ</t>
    </rPh>
    <rPh sb="6" eb="7">
      <t>ヒョウ</t>
    </rPh>
    <phoneticPr fontId="2"/>
  </si>
  <si>
    <t>最低値</t>
    <rPh sb="0" eb="3">
      <t>サイテイチ</t>
    </rPh>
    <phoneticPr fontId="2"/>
  </si>
  <si>
    <t>数式</t>
    <rPh sb="0" eb="2">
      <t>スウシキ</t>
    </rPh>
    <phoneticPr fontId="2"/>
  </si>
  <si>
    <t>最大値</t>
    <rPh sb="0" eb="3">
      <t>サイダイチ</t>
    </rPh>
    <phoneticPr fontId="2"/>
  </si>
  <si>
    <t>所得金額</t>
    <rPh sb="0" eb="2">
      <t>ショトク</t>
    </rPh>
    <rPh sb="2" eb="4">
      <t>キンガク</t>
    </rPh>
    <phoneticPr fontId="2"/>
  </si>
  <si>
    <t>年齢判定</t>
    <rPh sb="0" eb="2">
      <t>ネンレイ</t>
    </rPh>
    <rPh sb="2" eb="4">
      <t>ハンテイ</t>
    </rPh>
    <phoneticPr fontId="2"/>
  </si>
  <si>
    <t>以外所得判定</t>
    <rPh sb="0" eb="2">
      <t>イガイ</t>
    </rPh>
    <rPh sb="2" eb="4">
      <t>ショトク</t>
    </rPh>
    <rPh sb="4" eb="6">
      <t>ハンテイ</t>
    </rPh>
    <phoneticPr fontId="2"/>
  </si>
  <si>
    <t>65歳未満年金以外所得1千万以下</t>
    <rPh sb="2" eb="3">
      <t>サイ</t>
    </rPh>
    <rPh sb="3" eb="5">
      <t>ミマン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6">
      <t>イカ</t>
    </rPh>
    <phoneticPr fontId="2"/>
  </si>
  <si>
    <t>65歳以上年金以外所得1千万以下</t>
    <rPh sb="2" eb="3">
      <t>サイ</t>
    </rPh>
    <rPh sb="3" eb="5">
      <t>イジョウ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6">
      <t>イカ</t>
    </rPh>
    <phoneticPr fontId="2"/>
  </si>
  <si>
    <t>65歳未満年金以外所得1千万超2千万以下</t>
    <rPh sb="2" eb="3">
      <t>サイ</t>
    </rPh>
    <rPh sb="3" eb="5">
      <t>ミマン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5">
      <t>チョウ</t>
    </rPh>
    <rPh sb="16" eb="17">
      <t>セン</t>
    </rPh>
    <rPh sb="17" eb="18">
      <t>マン</t>
    </rPh>
    <rPh sb="18" eb="20">
      <t>イカ</t>
    </rPh>
    <phoneticPr fontId="2"/>
  </si>
  <si>
    <t>65歳以上年金以外所得1千万超2千万以下</t>
    <rPh sb="2" eb="3">
      <t>サイ</t>
    </rPh>
    <rPh sb="3" eb="5">
      <t>イジョウ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5">
      <t>チョウ</t>
    </rPh>
    <rPh sb="16" eb="17">
      <t>セン</t>
    </rPh>
    <rPh sb="17" eb="18">
      <t>マン</t>
    </rPh>
    <rPh sb="18" eb="20">
      <t>イカ</t>
    </rPh>
    <phoneticPr fontId="2"/>
  </si>
  <si>
    <t>65歳未満年金以外所得2千万超</t>
    <rPh sb="2" eb="3">
      <t>サイ</t>
    </rPh>
    <rPh sb="3" eb="5">
      <t>ミマン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5">
      <t>チョウ</t>
    </rPh>
    <phoneticPr fontId="2"/>
  </si>
  <si>
    <t>65歳以上年金以外所得2千万超</t>
    <rPh sb="2" eb="3">
      <t>サイ</t>
    </rPh>
    <rPh sb="3" eb="5">
      <t>イジョウ</t>
    </rPh>
    <rPh sb="5" eb="7">
      <t>ネンキン</t>
    </rPh>
    <rPh sb="7" eb="9">
      <t>イガイ</t>
    </rPh>
    <rPh sb="9" eb="11">
      <t>ショトク</t>
    </rPh>
    <rPh sb="12" eb="13">
      <t>セン</t>
    </rPh>
    <rPh sb="13" eb="14">
      <t>マン</t>
    </rPh>
    <rPh sb="14" eb="15">
      <t>チョウ</t>
    </rPh>
    <phoneticPr fontId="2"/>
  </si>
  <si>
    <t>減免可能月</t>
    <rPh sb="0" eb="2">
      <t>ゲンメン</t>
    </rPh>
    <rPh sb="2" eb="4">
      <t>カノウ</t>
    </rPh>
    <rPh sb="4" eb="5">
      <t>ツキ</t>
    </rPh>
    <phoneticPr fontId="2"/>
  </si>
  <si>
    <t>所得割</t>
    <rPh sb="0" eb="2">
      <t>ショトク</t>
    </rPh>
    <rPh sb="2" eb="3">
      <t>ワ</t>
    </rPh>
    <phoneticPr fontId="2"/>
  </si>
  <si>
    <t>均等割（軽減後）</t>
    <rPh sb="0" eb="3">
      <t>キントウワリ</t>
    </rPh>
    <rPh sb="4" eb="6">
      <t>ケイゲン</t>
    </rPh>
    <rPh sb="6" eb="7">
      <t>ゴ</t>
    </rPh>
    <phoneticPr fontId="2"/>
  </si>
  <si>
    <t>年税[料]額</t>
    <rPh sb="0" eb="1">
      <t>ネン</t>
    </rPh>
    <rPh sb="1" eb="2">
      <t>ゼイ</t>
    </rPh>
    <rPh sb="3" eb="4">
      <t>リョウ</t>
    </rPh>
    <rPh sb="5" eb="6">
      <t>ガク</t>
    </rPh>
    <phoneticPr fontId="2"/>
  </si>
  <si>
    <t>年金収入</t>
    <rPh sb="0" eb="2">
      <t>ネンキン</t>
    </rPh>
    <rPh sb="2" eb="4">
      <t>シュウニュウ</t>
    </rPh>
    <phoneticPr fontId="2"/>
  </si>
  <si>
    <t>年金所得(参照用)</t>
    <rPh sb="0" eb="2">
      <t>ネンキン</t>
    </rPh>
    <rPh sb="2" eb="4">
      <t>ショトク</t>
    </rPh>
    <rPh sb="5" eb="7">
      <t>サンショウ</t>
    </rPh>
    <rPh sb="7" eb="8">
      <t>ヨウ</t>
    </rPh>
    <phoneticPr fontId="2"/>
  </si>
  <si>
    <t>年金所得</t>
    <rPh sb="0" eb="2">
      <t>ネンキン</t>
    </rPh>
    <rPh sb="2" eb="4">
      <t>ショトク</t>
    </rPh>
    <phoneticPr fontId="2"/>
  </si>
  <si>
    <t>以下は給与所得金額表、改正等あった場合は変更が必要</t>
    <rPh sb="0" eb="2">
      <t>イカ</t>
    </rPh>
    <rPh sb="3" eb="5">
      <t>キュウヨ</t>
    </rPh>
    <rPh sb="5" eb="7">
      <t>ショトク</t>
    </rPh>
    <rPh sb="7" eb="9">
      <t>キンガク</t>
    </rPh>
    <rPh sb="9" eb="10">
      <t>ヒョウ</t>
    </rPh>
    <rPh sb="11" eb="13">
      <t>カイセイ</t>
    </rPh>
    <rPh sb="13" eb="14">
      <t>トウ</t>
    </rPh>
    <rPh sb="17" eb="19">
      <t>バアイ</t>
    </rPh>
    <rPh sb="20" eb="22">
      <t>ヘンコウ</t>
    </rPh>
    <rPh sb="23" eb="25">
      <t>ヒツヨウ</t>
    </rPh>
    <phoneticPr fontId="2"/>
  </si>
  <si>
    <t>以下は年金所得金額表、改正等あった場合は変更が必要</t>
    <rPh sb="0" eb="2">
      <t>イカ</t>
    </rPh>
    <rPh sb="3" eb="5">
      <t>ネンキン</t>
    </rPh>
    <rPh sb="5" eb="7">
      <t>ショトク</t>
    </rPh>
    <rPh sb="7" eb="9">
      <t>キンガク</t>
    </rPh>
    <rPh sb="9" eb="10">
      <t>ヒョウ</t>
    </rPh>
    <rPh sb="11" eb="13">
      <t>カイセイ</t>
    </rPh>
    <rPh sb="13" eb="14">
      <t>トウ</t>
    </rPh>
    <rPh sb="17" eb="19">
      <t>バアイ</t>
    </rPh>
    <rPh sb="20" eb="22">
      <t>ヘンコウ</t>
    </rPh>
    <rPh sb="23" eb="25">
      <t>ヒツヨウ</t>
    </rPh>
    <phoneticPr fontId="2"/>
  </si>
  <si>
    <t>年齢基準日(65歳)</t>
    <rPh sb="0" eb="2">
      <t>ネンレイ</t>
    </rPh>
    <rPh sb="2" eb="4">
      <t>キジュン</t>
    </rPh>
    <rPh sb="4" eb="5">
      <t>ビ</t>
    </rPh>
    <rPh sb="8" eb="9">
      <t>サイ</t>
    </rPh>
    <phoneticPr fontId="2"/>
  </si>
  <si>
    <t>同(未就学児)</t>
    <rPh sb="0" eb="1">
      <t>ドウ</t>
    </rPh>
    <rPh sb="2" eb="5">
      <t>ミシュウガク</t>
    </rPh>
    <rPh sb="5" eb="6">
      <t>ジ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</si>
  <si>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</si>
  <si>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子子分</t>
    <rPh sb="0" eb="1">
      <t>コ</t>
    </rPh>
    <rPh sb="1" eb="2">
      <t>コ</t>
    </rPh>
    <rPh sb="2" eb="3">
      <t>ブン</t>
    </rPh>
    <phoneticPr fontId="2"/>
  </si>
  <si>
    <t>18歳未満該当</t>
    <rPh sb="2" eb="3">
      <t>サイ</t>
    </rPh>
    <rPh sb="3" eb="5">
      <t>ミマン</t>
    </rPh>
    <rPh sb="5" eb="7">
      <t>ガイトウ</t>
    </rPh>
    <phoneticPr fontId="2"/>
  </si>
  <si>
    <t>均等割額</t>
    <rPh sb="0" eb="4">
      <t>キントウワリガク</t>
    </rPh>
    <phoneticPr fontId="2"/>
  </si>
  <si>
    <t>均等割額（１８）</t>
    <rPh sb="0" eb="3">
      <t>キントウワ</t>
    </rPh>
    <rPh sb="3" eb="4">
      <t>ガク</t>
    </rPh>
    <phoneticPr fontId="2"/>
  </si>
  <si>
    <t>均等割軽減額</t>
    <rPh sb="0" eb="3">
      <t>キントウワ</t>
    </rPh>
    <rPh sb="3" eb="5">
      <t>ケイゲン</t>
    </rPh>
    <rPh sb="5" eb="6">
      <t>ガク</t>
    </rPh>
    <phoneticPr fontId="2"/>
  </si>
  <si>
    <t>均等割軽減額（１８）</t>
    <rPh sb="0" eb="3">
      <t>キントウワ</t>
    </rPh>
    <rPh sb="3" eb="5">
      <t>ケイゲン</t>
    </rPh>
    <rPh sb="5" eb="6">
      <t>ガク</t>
    </rPh>
    <phoneticPr fontId="2"/>
  </si>
  <si>
    <t>所得割</t>
    <rPh sb="0" eb="2">
      <t>ショトク</t>
    </rPh>
    <rPh sb="2" eb="3">
      <t>ワリ</t>
    </rPh>
    <phoneticPr fontId="2"/>
  </si>
  <si>
    <t>平等割</t>
    <rPh sb="0" eb="2">
      <t>ビョウドウ</t>
    </rPh>
    <rPh sb="2" eb="3">
      <t>ワ</t>
    </rPh>
    <phoneticPr fontId="2"/>
  </si>
  <si>
    <t>子子分</t>
    <rPh sb="0" eb="1">
      <t>コ</t>
    </rPh>
    <rPh sb="1" eb="2">
      <t>コ</t>
    </rPh>
    <rPh sb="2" eb="3">
      <t>ブン</t>
    </rPh>
    <phoneticPr fontId="2"/>
  </si>
  <si>
    <t>18歳以上被保険者均等割</t>
    <rPh sb="2" eb="3">
      <t>サイ</t>
    </rPh>
    <rPh sb="3" eb="5">
      <t>イジョウ</t>
    </rPh>
    <rPh sb="5" eb="9">
      <t>ヒホケンシャ</t>
    </rPh>
    <rPh sb="9" eb="11">
      <t>キントウ</t>
    </rPh>
    <rPh sb="11" eb="12">
      <t>ワ</t>
    </rPh>
    <phoneticPr fontId="2"/>
  </si>
  <si>
    <t>資産割</t>
    <rPh sb="0" eb="2">
      <t>シサン</t>
    </rPh>
    <rPh sb="2" eb="3">
      <t>ワ</t>
    </rPh>
    <phoneticPr fontId="2"/>
  </si>
  <si>
    <t>資産割額</t>
    <rPh sb="0" eb="2">
      <t>シサン</t>
    </rPh>
    <rPh sb="2" eb="3">
      <t>ワ</t>
    </rPh>
    <rPh sb="3" eb="4">
      <t>ガク</t>
    </rPh>
    <phoneticPr fontId="2"/>
  </si>
  <si>
    <t>平等割額</t>
    <rPh sb="0" eb="2">
      <t>ビョウドウ</t>
    </rPh>
    <rPh sb="2" eb="3">
      <t>ワ</t>
    </rPh>
    <rPh sb="3" eb="4">
      <t>ガク</t>
    </rPh>
    <phoneticPr fontId="2"/>
  </si>
  <si>
    <t>平等割</t>
    <rPh sb="0" eb="2">
      <t>ビョウドウ</t>
    </rPh>
    <rPh sb="2" eb="3">
      <t>ワ</t>
    </rPh>
    <phoneticPr fontId="2"/>
  </si>
  <si>
    <t>均等割(18)(軽減後)</t>
    <rPh sb="0" eb="3">
      <t>キントウワリ</t>
    </rPh>
    <rPh sb="8" eb="11">
      <t>ケイゲンゴ</t>
    </rPh>
    <phoneticPr fontId="2"/>
  </si>
  <si>
    <t>平等割(軽減後)</t>
    <rPh sb="0" eb="2">
      <t>ビョウドウ</t>
    </rPh>
    <rPh sb="2" eb="3">
      <t>ワ</t>
    </rPh>
    <rPh sb="4" eb="7">
      <t>ケイゲンゴ</t>
    </rPh>
    <phoneticPr fontId="2"/>
  </si>
  <si>
    <t>子子分</t>
    <rPh sb="0" eb="1">
      <t>コ</t>
    </rPh>
    <rPh sb="1" eb="2">
      <t>コ</t>
    </rPh>
    <rPh sb="2" eb="3">
      <t>ブン</t>
    </rPh>
    <phoneticPr fontId="2"/>
  </si>
  <si>
    <t>子子分７割</t>
    <rPh sb="0" eb="1">
      <t>コ</t>
    </rPh>
    <rPh sb="1" eb="2">
      <t>コ</t>
    </rPh>
    <rPh sb="2" eb="3">
      <t>ブン</t>
    </rPh>
    <rPh sb="4" eb="5">
      <t>ワリ</t>
    </rPh>
    <phoneticPr fontId="2"/>
  </si>
  <si>
    <t>均等割</t>
    <rPh sb="0" eb="3">
      <t>キントウワリ</t>
    </rPh>
    <phoneticPr fontId="2"/>
  </si>
  <si>
    <t>１８歳以上被保険者均等割</t>
    <rPh sb="2" eb="5">
      <t>サイイジョウ</t>
    </rPh>
    <rPh sb="5" eb="9">
      <t>ヒホケンシャ</t>
    </rPh>
    <rPh sb="9" eb="12">
      <t>キントウワリ</t>
    </rPh>
    <phoneticPr fontId="2"/>
  </si>
  <si>
    <t>子子分５割</t>
    <rPh sb="0" eb="1">
      <t>コ</t>
    </rPh>
    <rPh sb="1" eb="2">
      <t>コ</t>
    </rPh>
    <rPh sb="2" eb="3">
      <t>ブン</t>
    </rPh>
    <rPh sb="4" eb="5">
      <t>ワリ</t>
    </rPh>
    <phoneticPr fontId="2"/>
  </si>
  <si>
    <t>子子分２割</t>
    <rPh sb="0" eb="1">
      <t>コ</t>
    </rPh>
    <rPh sb="1" eb="2">
      <t>コ</t>
    </rPh>
    <rPh sb="2" eb="3">
      <t>ブン</t>
    </rPh>
    <rPh sb="4" eb="5">
      <t>ワリ</t>
    </rPh>
    <phoneticPr fontId="2"/>
  </si>
  <si>
    <t>子子7割</t>
    <rPh sb="0" eb="1">
      <t>コ</t>
    </rPh>
    <rPh sb="1" eb="2">
      <t>コ</t>
    </rPh>
    <rPh sb="3" eb="4">
      <t>ワリ</t>
    </rPh>
    <phoneticPr fontId="2"/>
  </si>
  <si>
    <t>子子(18)7割</t>
    <rPh sb="0" eb="1">
      <t>コ</t>
    </rPh>
    <rPh sb="1" eb="2">
      <t>コ</t>
    </rPh>
    <rPh sb="7" eb="8">
      <t>ワリ</t>
    </rPh>
    <phoneticPr fontId="2"/>
  </si>
  <si>
    <t>子子5割</t>
    <rPh sb="0" eb="1">
      <t>コ</t>
    </rPh>
    <rPh sb="1" eb="2">
      <t>コ</t>
    </rPh>
    <rPh sb="3" eb="4">
      <t>ワリ</t>
    </rPh>
    <phoneticPr fontId="2"/>
  </si>
  <si>
    <t>子子(18)5割</t>
    <rPh sb="0" eb="1">
      <t>コ</t>
    </rPh>
    <rPh sb="1" eb="2">
      <t>コ</t>
    </rPh>
    <rPh sb="7" eb="8">
      <t>ワリ</t>
    </rPh>
    <phoneticPr fontId="2"/>
  </si>
  <si>
    <t>子子2割</t>
    <rPh sb="0" eb="1">
      <t>コ</t>
    </rPh>
    <rPh sb="1" eb="2">
      <t>コ</t>
    </rPh>
    <rPh sb="3" eb="4">
      <t>ワリ</t>
    </rPh>
    <phoneticPr fontId="2"/>
  </si>
  <si>
    <t>子子(18)2割</t>
    <rPh sb="0" eb="1">
      <t>コ</t>
    </rPh>
    <rPh sb="1" eb="2">
      <t>コ</t>
    </rPh>
    <rPh sb="7" eb="8">
      <t>ワリ</t>
    </rPh>
    <phoneticPr fontId="2"/>
  </si>
  <si>
    <t>子子軽減なし</t>
    <rPh sb="0" eb="1">
      <t>コ</t>
    </rPh>
    <rPh sb="1" eb="2">
      <t>コ</t>
    </rPh>
    <rPh sb="2" eb="4">
      <t>ケイゲン</t>
    </rPh>
    <phoneticPr fontId="2"/>
  </si>
  <si>
    <t>子子(18)軽減なし</t>
    <rPh sb="0" eb="1">
      <t>コ</t>
    </rPh>
    <rPh sb="1" eb="2">
      <t>コ</t>
    </rPh>
    <rPh sb="6" eb="8">
      <t>ケイゲン</t>
    </rPh>
    <phoneticPr fontId="2"/>
  </si>
  <si>
    <t>=ROUNDUP(D6*0.7,0)</t>
    <phoneticPr fontId="2"/>
  </si>
  <si>
    <t>=ROUNDUP(D10*0.7,0)</t>
    <phoneticPr fontId="2"/>
  </si>
  <si>
    <t>=ROUNDUP(D11*0.7,0)</t>
    <phoneticPr fontId="2"/>
  </si>
  <si>
    <t>=ROUNDUP(D15*0.7,0)</t>
    <phoneticPr fontId="2"/>
  </si>
  <si>
    <t>=ROUNDUP(D16*0.7,0)</t>
    <phoneticPr fontId="2"/>
  </si>
  <si>
    <t>=ROUNDUP(D20*0.7,0)</t>
    <phoneticPr fontId="2"/>
  </si>
  <si>
    <t>=ROUNDUP(D21*0.7,0)</t>
    <phoneticPr fontId="2"/>
  </si>
  <si>
    <t>=ROUNDUP(D22*0.7,0)</t>
    <phoneticPr fontId="2"/>
  </si>
  <si>
    <t>=ROUNDUP(D6*0.5,0)</t>
    <phoneticPr fontId="2"/>
  </si>
  <si>
    <t>=ROUNDUP(D10*0.5,0)</t>
    <phoneticPr fontId="2"/>
  </si>
  <si>
    <t>=ROUNDUP(D11*0.5,0)</t>
    <phoneticPr fontId="2"/>
  </si>
  <si>
    <t>=ROUNDUP(D15*0.5,0)</t>
    <phoneticPr fontId="2"/>
  </si>
  <si>
    <t>=ROUNDUP(D16*0.5,0)</t>
    <phoneticPr fontId="2"/>
  </si>
  <si>
    <t>=ROUNDUP(D20*0.5,0)</t>
    <phoneticPr fontId="2"/>
  </si>
  <si>
    <t>=ROUNDUP(D21*0.5,0)</t>
    <phoneticPr fontId="2"/>
  </si>
  <si>
    <t>=ROUNDUP(D22*0.5,0)</t>
    <phoneticPr fontId="2"/>
  </si>
  <si>
    <t>=ROUNDUP(D6*0.2,0)</t>
    <phoneticPr fontId="2"/>
  </si>
  <si>
    <t>=ROUNDUP(D10*0.2,0)</t>
    <phoneticPr fontId="2"/>
  </si>
  <si>
    <t>=ROUNDUP(D11*0.2,0)</t>
    <phoneticPr fontId="2"/>
  </si>
  <si>
    <t>=ROUNDUP(D15*0.2,0)</t>
    <phoneticPr fontId="2"/>
  </si>
  <si>
    <t>=ROUNDUP(D16*0.2,0)</t>
    <phoneticPr fontId="2"/>
  </si>
  <si>
    <t>=ROUNDUP(D20*0.2,0)</t>
    <phoneticPr fontId="2"/>
  </si>
  <si>
    <t>=ROUNDUP(D21*0.2,0)</t>
    <phoneticPr fontId="2"/>
  </si>
  <si>
    <t>=ROUNDUP(D22*0.2,0)</t>
    <phoneticPr fontId="2"/>
  </si>
  <si>
    <t>=ROUNDUP((D5-D29)*0.5,0)</t>
    <phoneticPr fontId="2"/>
  </si>
  <si>
    <t>=ROUNDUP((D10-D31)*0.5,0)</t>
    <phoneticPr fontId="2"/>
  </si>
  <si>
    <t>=ROUNDUP((D20-D35)*0.5,0)</t>
    <phoneticPr fontId="2"/>
  </si>
  <si>
    <t>=ROUNDUP((D21-D36)*0.5,0)</t>
    <phoneticPr fontId="2"/>
  </si>
  <si>
    <t>=ROUNDUP((D5-D38)*0.5,0)</t>
    <phoneticPr fontId="2"/>
  </si>
  <si>
    <t>=ROUNDUP((D10-D40)*0.5,0)</t>
    <phoneticPr fontId="2"/>
  </si>
  <si>
    <t>=ROUNDUP((D20-D44)*0.5,0)</t>
    <phoneticPr fontId="2"/>
  </si>
  <si>
    <t>=ROUNDUP((D21-D45)*0.5,0)</t>
    <phoneticPr fontId="2"/>
  </si>
  <si>
    <t>=ROUNDUP((D5-D47)*0.5,0)</t>
    <phoneticPr fontId="2"/>
  </si>
  <si>
    <t>=ROUNDUP((D10-D49)*0.5,0)</t>
    <phoneticPr fontId="2"/>
  </si>
  <si>
    <t>=ROUNDUP((D20-D53)*0.5,0)</t>
    <phoneticPr fontId="2"/>
  </si>
  <si>
    <t>=ROUNDUP((D21-D54)*0.5,0)</t>
    <phoneticPr fontId="2"/>
  </si>
  <si>
    <t>減額均等割額</t>
    <rPh sb="0" eb="2">
      <t>ゲンガク</t>
    </rPh>
    <rPh sb="2" eb="4">
      <t>キントウ</t>
    </rPh>
    <rPh sb="4" eb="5">
      <t>ワ</t>
    </rPh>
    <rPh sb="5" eb="6">
      <t>ガク</t>
    </rPh>
    <phoneticPr fontId="2"/>
  </si>
  <si>
    <t>均等割額（18歳以上）</t>
    <rPh sb="0" eb="3">
      <t>キントウワリ</t>
    </rPh>
    <rPh sb="3" eb="4">
      <t>ガク</t>
    </rPh>
    <rPh sb="7" eb="8">
      <t>サイ</t>
    </rPh>
    <rPh sb="8" eb="10">
      <t>イジョウ</t>
    </rPh>
    <phoneticPr fontId="2"/>
  </si>
  <si>
    <t>均等割（１８）軽減額</t>
    <rPh sb="0" eb="2">
      <t>キントウ</t>
    </rPh>
    <rPh sb="2" eb="3">
      <t>ワ</t>
    </rPh>
    <rPh sb="7" eb="9">
      <t>ケイゲン</t>
    </rPh>
    <rPh sb="9" eb="10">
      <t>ガク</t>
    </rPh>
    <phoneticPr fontId="2"/>
  </si>
  <si>
    <t>均等割額（計）</t>
    <rPh sb="0" eb="3">
      <t>キントウワリ</t>
    </rPh>
    <rPh sb="3" eb="4">
      <t>ガク</t>
    </rPh>
    <rPh sb="5" eb="6">
      <t>ケイ</t>
    </rPh>
    <phoneticPr fontId="2"/>
  </si>
  <si>
    <t>均等割軽減額（計）</t>
    <rPh sb="0" eb="3">
      <t>キントウワリ</t>
    </rPh>
    <rPh sb="3" eb="5">
      <t>ケイゲン</t>
    </rPh>
    <rPh sb="5" eb="6">
      <t>ガク</t>
    </rPh>
    <rPh sb="7" eb="8">
      <t>ケイ</t>
    </rPh>
    <phoneticPr fontId="2"/>
  </si>
  <si>
    <t>18歳未満減額</t>
    <rPh sb="2" eb="3">
      <t>サイ</t>
    </rPh>
    <rPh sb="3" eb="5">
      <t>ミマン</t>
    </rPh>
    <rPh sb="5" eb="7">
      <t>ゲンガク</t>
    </rPh>
    <phoneticPr fontId="2"/>
  </si>
  <si>
    <t>給与所得(調整控除後）</t>
    <rPh sb="0" eb="2">
      <t>キュウヨ</t>
    </rPh>
    <rPh sb="2" eb="4">
      <t>ショトク</t>
    </rPh>
    <rPh sb="5" eb="7">
      <t>チョウセイ</t>
    </rPh>
    <rPh sb="7" eb="10">
      <t>コウジョゴ</t>
    </rPh>
    <phoneticPr fontId="2"/>
  </si>
  <si>
    <t>加入月数</t>
    <rPh sb="0" eb="2">
      <t>カニュウ</t>
    </rPh>
    <rPh sb="2" eb="3">
      <t>ツキ</t>
    </rPh>
    <rPh sb="3" eb="4">
      <t>スウ</t>
    </rPh>
    <phoneticPr fontId="2"/>
  </si>
  <si>
    <t>介護該当月数</t>
    <rPh sb="0" eb="2">
      <t>カイゴ</t>
    </rPh>
    <rPh sb="2" eb="4">
      <t>ガイトウ</t>
    </rPh>
    <rPh sb="4" eb="5">
      <t>ツキ</t>
    </rPh>
    <rPh sb="5" eb="6">
      <t>スウ</t>
    </rPh>
    <phoneticPr fontId="2"/>
  </si>
  <si>
    <t>介護該当月数判定</t>
    <rPh sb="0" eb="2">
      <t>カイゴ</t>
    </rPh>
    <rPh sb="2" eb="4">
      <t>ガイトウ</t>
    </rPh>
    <rPh sb="4" eb="6">
      <t>ツキスウ</t>
    </rPh>
    <rPh sb="6" eb="8">
      <t>ハンテイ</t>
    </rPh>
    <phoneticPr fontId="2"/>
  </si>
  <si>
    <t>加入月数判定</t>
    <rPh sb="0" eb="2">
      <t>カニュウ</t>
    </rPh>
    <rPh sb="2" eb="3">
      <t>ツキ</t>
    </rPh>
    <rPh sb="3" eb="4">
      <t>スウ</t>
    </rPh>
    <rPh sb="4" eb="6">
      <t>ハンテイ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</si>
  <si>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</si>
  <si>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</si>
  <si>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</si>
  <si>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</si>
  <si>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</si>
  <si>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</si>
  <si>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</si>
  <si>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</si>
  <si>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</si>
  <si>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</si>
  <si>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</si>
  <si>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</si>
  <si>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年齢(１月１日時点)</t>
    <rPh sb="0" eb="2">
      <t>ネンレイ</t>
    </rPh>
    <rPh sb="4" eb="5">
      <t>ガツ</t>
    </rPh>
    <rPh sb="6" eb="7">
      <t>ニチ</t>
    </rPh>
    <rPh sb="7" eb="9">
      <t>ジテン</t>
    </rPh>
    <phoneticPr fontId="2"/>
  </si>
  <si>
    <t>年齢(４月１日時点)</t>
    <rPh sb="0" eb="2">
      <t>ネンレイ</t>
    </rPh>
    <rPh sb="4" eb="5">
      <t>ガツ</t>
    </rPh>
    <rPh sb="6" eb="7">
      <t>ニチ</t>
    </rPh>
    <rPh sb="7" eb="9">
      <t>ジテン</t>
    </rPh>
    <phoneticPr fontId="2"/>
  </si>
  <si>
    <t>給与所得(調整控除前）</t>
    <rPh sb="0" eb="2">
      <t>キュウヨ</t>
    </rPh>
    <rPh sb="2" eb="4">
      <t>ショトク</t>
    </rPh>
    <rPh sb="5" eb="7">
      <t>チョウセイ</t>
    </rPh>
    <rPh sb="7" eb="9">
      <t>コウジョ</t>
    </rPh>
    <rPh sb="9" eb="10">
      <t>マエ</t>
    </rPh>
    <phoneticPr fontId="2"/>
  </si>
  <si>
    <t>調整控除(年金)</t>
    <rPh sb="0" eb="2">
      <t>チョウセイ</t>
    </rPh>
    <rPh sb="2" eb="4">
      <t>コウジョ</t>
    </rPh>
    <rPh sb="5" eb="7">
      <t>ネンキン</t>
    </rPh>
    <phoneticPr fontId="2"/>
  </si>
  <si>
    <t>調整控除(子育て)</t>
    <rPh sb="0" eb="2">
      <t>チョウセイ</t>
    </rPh>
    <rPh sb="2" eb="4">
      <t>コウジョ</t>
    </rPh>
    <rPh sb="5" eb="7">
      <t>コソダ</t>
    </rPh>
    <phoneticPr fontId="2"/>
  </si>
  <si>
    <t>１　交野市国民健康保険に加入する方の年齢を入力してください。</t>
    <rPh sb="2" eb="5">
      <t>カタノシ</t>
    </rPh>
    <rPh sb="5" eb="11">
      <t>コクミンケンコウホケン</t>
    </rPh>
    <rPh sb="12" eb="14">
      <t>カニュウ</t>
    </rPh>
    <rPh sb="16" eb="17">
      <t>カタ</t>
    </rPh>
    <rPh sb="18" eb="20">
      <t>ネンレイ</t>
    </rPh>
    <rPh sb="21" eb="23">
      <t>ニュウリョク</t>
    </rPh>
    <phoneticPr fontId="2"/>
  </si>
  <si>
    <t>令和８年度交野市国民健康保険料試算</t>
    <rPh sb="0" eb="2">
      <t>レイワ</t>
    </rPh>
    <rPh sb="3" eb="5">
      <t>ネンド</t>
    </rPh>
    <rPh sb="5" eb="8">
      <t>カタノシ</t>
    </rPh>
    <rPh sb="8" eb="14">
      <t>コクミンケンコウホケン</t>
    </rPh>
    <rPh sb="14" eb="15">
      <t>リョウ</t>
    </rPh>
    <rPh sb="15" eb="17">
      <t>シサン</t>
    </rPh>
    <phoneticPr fontId="2"/>
  </si>
  <si>
    <t>２　給与、年金の収入金額を入力してください。</t>
    <rPh sb="2" eb="4">
      <t>キュウヨ</t>
    </rPh>
    <rPh sb="5" eb="7">
      <t>ネンキン</t>
    </rPh>
    <rPh sb="8" eb="10">
      <t>シュウニュウ</t>
    </rPh>
    <rPh sb="10" eb="12">
      <t>キンガク</t>
    </rPh>
    <rPh sb="13" eb="15">
      <t>ニュウリョク</t>
    </rPh>
    <phoneticPr fontId="2"/>
  </si>
  <si>
    <t>２－３　子ども、特別障害者等を有する者等の所得金額調整控除　⇒　給与等の収入金額が８５０万円を超え、次のいずれかに該当する方。</t>
    <rPh sb="4" eb="5">
      <t>コ</t>
    </rPh>
    <rPh sb="8" eb="10">
      <t>トクベツ</t>
    </rPh>
    <rPh sb="10" eb="12">
      <t>ショウガイ</t>
    </rPh>
    <rPh sb="12" eb="13">
      <t>シャ</t>
    </rPh>
    <rPh sb="13" eb="14">
      <t>トウ</t>
    </rPh>
    <rPh sb="15" eb="16">
      <t>ユウ</t>
    </rPh>
    <rPh sb="18" eb="19">
      <t>モノ</t>
    </rPh>
    <rPh sb="19" eb="20">
      <t>トウ</t>
    </rPh>
    <rPh sb="21" eb="23">
      <t>ショトク</t>
    </rPh>
    <rPh sb="23" eb="25">
      <t>キンガク</t>
    </rPh>
    <rPh sb="25" eb="27">
      <t>チョウセイ</t>
    </rPh>
    <rPh sb="27" eb="29">
      <t>コウジョ</t>
    </rPh>
    <rPh sb="32" eb="34">
      <t>キュウヨ</t>
    </rPh>
    <rPh sb="34" eb="35">
      <t>トウ</t>
    </rPh>
    <rPh sb="36" eb="38">
      <t>シュウニュウ</t>
    </rPh>
    <rPh sb="38" eb="40">
      <t>キンガク</t>
    </rPh>
    <rPh sb="44" eb="46">
      <t>マンエン</t>
    </rPh>
    <rPh sb="47" eb="48">
      <t>コ</t>
    </rPh>
    <rPh sb="50" eb="51">
      <t>ツギ</t>
    </rPh>
    <rPh sb="57" eb="59">
      <t>ガイトウ</t>
    </rPh>
    <rPh sb="61" eb="62">
      <t>カタ</t>
    </rPh>
    <phoneticPr fontId="2"/>
  </si>
  <si>
    <t>　　　　　イ　本人が特別障害者に該当する者　ロ　年齢が２３歳未満の扶養親族を有する者　ハ　特別障害者である同一生計配偶者または扶養親族を有する者</t>
    <rPh sb="16" eb="18">
      <t>ガイトウ</t>
    </rPh>
    <rPh sb="20" eb="21">
      <t>モノ</t>
    </rPh>
    <rPh sb="41" eb="42">
      <t>モノ</t>
    </rPh>
    <phoneticPr fontId="2"/>
  </si>
  <si>
    <t>該当する場合「はい」</t>
    <rPh sb="0" eb="2">
      <t>ガイトウ</t>
    </rPh>
    <rPh sb="4" eb="6">
      <t>バアイ</t>
    </rPh>
    <phoneticPr fontId="2"/>
  </si>
  <si>
    <t>３　給与、年金以外の所得がある場合は、その合計額を入力してください。</t>
    <rPh sb="2" eb="4">
      <t>キュウヨ</t>
    </rPh>
    <rPh sb="5" eb="7">
      <t>ネンキン</t>
    </rPh>
    <rPh sb="7" eb="9">
      <t>イガイ</t>
    </rPh>
    <rPh sb="10" eb="12">
      <t>ショトク</t>
    </rPh>
    <rPh sb="15" eb="17">
      <t>バアイ</t>
    </rPh>
    <rPh sb="21" eb="24">
      <t>ゴウケイガク</t>
    </rPh>
    <rPh sb="25" eb="27">
      <t>ニュウリョク</t>
    </rPh>
    <phoneticPr fontId="2"/>
  </si>
  <si>
    <t>円</t>
    <rPh sb="0" eb="1">
      <t>エン</t>
    </rPh>
    <phoneticPr fontId="2"/>
  </si>
  <si>
    <t>月額保険料</t>
    <rPh sb="0" eb="2">
      <t>ゲツガク</t>
    </rPh>
    <rPh sb="2" eb="5">
      <t>ホケンリョウ</t>
    </rPh>
    <phoneticPr fontId="2"/>
  </si>
  <si>
    <t>円/月</t>
    <rPh sb="0" eb="1">
      <t>エン</t>
    </rPh>
    <rPh sb="2" eb="3">
      <t>ツキ</t>
    </rPh>
    <phoneticPr fontId="2"/>
  </si>
  <si>
    <t>【注意事項】</t>
    <rPh sb="1" eb="3">
      <t>チュウイ</t>
    </rPh>
    <rPh sb="3" eb="5">
      <t>ジコウ</t>
    </rPh>
    <phoneticPr fontId="2"/>
  </si>
  <si>
    <t>※　上記結果はあくまでも試算であり、実際の保険料額と異なる場合があります。</t>
    <rPh sb="2" eb="4">
      <t>ジョウキ</t>
    </rPh>
    <rPh sb="4" eb="6">
      <t>ケッカ</t>
    </rPh>
    <rPh sb="12" eb="14">
      <t>シサン</t>
    </rPh>
    <rPh sb="18" eb="20">
      <t>ジッサイ</t>
    </rPh>
    <rPh sb="21" eb="24">
      <t>ホケンリョウ</t>
    </rPh>
    <rPh sb="24" eb="25">
      <t>ガク</t>
    </rPh>
    <rPh sb="26" eb="27">
      <t>コト</t>
    </rPh>
    <rPh sb="29" eb="31">
      <t>バアイ</t>
    </rPh>
    <phoneticPr fontId="2"/>
  </si>
  <si>
    <t>※　給与収入、年金収入には令和７年１月から１２月までの、控除前の「支払金額」を入力してください。</t>
    <rPh sb="2" eb="4">
      <t>キュウヨ</t>
    </rPh>
    <rPh sb="4" eb="6">
      <t>シュウニュウ</t>
    </rPh>
    <rPh sb="7" eb="9">
      <t>ネンキン</t>
    </rPh>
    <rPh sb="9" eb="11">
      <t>シュウニュウ</t>
    </rPh>
    <rPh sb="13" eb="15">
      <t>レイワ</t>
    </rPh>
    <rPh sb="16" eb="17">
      <t>ネン</t>
    </rPh>
    <rPh sb="18" eb="19">
      <t>ガツ</t>
    </rPh>
    <rPh sb="23" eb="24">
      <t>ガツ</t>
    </rPh>
    <rPh sb="28" eb="30">
      <t>コウジョ</t>
    </rPh>
    <rPh sb="30" eb="31">
      <t>マエ</t>
    </rPh>
    <rPh sb="33" eb="35">
      <t>シハラ</t>
    </rPh>
    <rPh sb="35" eb="37">
      <t>キンガク</t>
    </rPh>
    <rPh sb="39" eb="41">
      <t>ニュウリョク</t>
    </rPh>
    <phoneticPr fontId="2"/>
  </si>
  <si>
    <t>※　次の場合の保険料計算に対応しておりませんのでご注意ください。</t>
    <rPh sb="2" eb="3">
      <t>ツギ</t>
    </rPh>
    <rPh sb="4" eb="6">
      <t>バアイ</t>
    </rPh>
    <rPh sb="7" eb="10">
      <t>ホケンリョウ</t>
    </rPh>
    <rPh sb="10" eb="12">
      <t>ケイサン</t>
    </rPh>
    <rPh sb="13" eb="15">
      <t>タイオウ</t>
    </rPh>
    <rPh sb="25" eb="27">
      <t>チュウイ</t>
    </rPh>
    <phoneticPr fontId="2"/>
  </si>
  <si>
    <t>　①　年度途中に加入者の人数が変わる場合</t>
    <rPh sb="3" eb="5">
      <t>ネンド</t>
    </rPh>
    <rPh sb="5" eb="7">
      <t>トチュウ</t>
    </rPh>
    <rPh sb="8" eb="11">
      <t>カニュウシャ</t>
    </rPh>
    <rPh sb="12" eb="14">
      <t>ニンズウ</t>
    </rPh>
    <rPh sb="15" eb="16">
      <t>カ</t>
    </rPh>
    <rPh sb="18" eb="20">
      <t>バアイ</t>
    </rPh>
    <phoneticPr fontId="2"/>
  </si>
  <si>
    <t>　②　年度途中に加入者が４０歳に到達し、介護保険の第２号被保険者となる場合</t>
    <rPh sb="3" eb="5">
      <t>ネンド</t>
    </rPh>
    <rPh sb="5" eb="7">
      <t>トチュウ</t>
    </rPh>
    <rPh sb="8" eb="11">
      <t>カニュウシャ</t>
    </rPh>
    <rPh sb="14" eb="15">
      <t>サイ</t>
    </rPh>
    <rPh sb="16" eb="18">
      <t>トウタツ</t>
    </rPh>
    <rPh sb="20" eb="22">
      <t>カイゴ</t>
    </rPh>
    <rPh sb="22" eb="24">
      <t>ホケン</t>
    </rPh>
    <rPh sb="25" eb="26">
      <t>ダイ</t>
    </rPh>
    <rPh sb="27" eb="28">
      <t>ゴウ</t>
    </rPh>
    <rPh sb="28" eb="32">
      <t>ヒホケンシャ</t>
    </rPh>
    <rPh sb="35" eb="37">
      <t>バアイ</t>
    </rPh>
    <phoneticPr fontId="2"/>
  </si>
  <si>
    <t>　③　年度途中に加入者が６５歳に到達し、介護保険の第１号被保険者となる場合</t>
    <rPh sb="3" eb="5">
      <t>ネンド</t>
    </rPh>
    <rPh sb="5" eb="7">
      <t>トチュウ</t>
    </rPh>
    <rPh sb="8" eb="11">
      <t>カニュウシャ</t>
    </rPh>
    <rPh sb="14" eb="15">
      <t>サイ</t>
    </rPh>
    <rPh sb="16" eb="18">
      <t>トウタツ</t>
    </rPh>
    <rPh sb="20" eb="24">
      <t>カイゴホケン</t>
    </rPh>
    <rPh sb="25" eb="26">
      <t>ダイ</t>
    </rPh>
    <rPh sb="27" eb="28">
      <t>ゴウ</t>
    </rPh>
    <rPh sb="28" eb="32">
      <t>ヒホケンシャ</t>
    </rPh>
    <rPh sb="35" eb="37">
      <t>バアイ</t>
    </rPh>
    <phoneticPr fontId="2"/>
  </si>
  <si>
    <t>　④　年度途中に加入者が７５歳に到達し、後期高齢者医療制度の被保険者となる場合</t>
    <rPh sb="3" eb="5">
      <t>ネンド</t>
    </rPh>
    <rPh sb="5" eb="7">
      <t>トチュウ</t>
    </rPh>
    <rPh sb="8" eb="11">
      <t>カニュウシャ</t>
    </rPh>
    <rPh sb="14" eb="15">
      <t>サイ</t>
    </rPh>
    <rPh sb="16" eb="18">
      <t>トウタツ</t>
    </rPh>
    <rPh sb="20" eb="25">
      <t>コウキコウレイシャ</t>
    </rPh>
    <rPh sb="25" eb="27">
      <t>イリョウ</t>
    </rPh>
    <rPh sb="27" eb="29">
      <t>セイド</t>
    </rPh>
    <rPh sb="30" eb="34">
      <t>ヒホケンシャ</t>
    </rPh>
    <rPh sb="37" eb="39">
      <t>バアイ</t>
    </rPh>
    <phoneticPr fontId="2"/>
  </si>
  <si>
    <t>　⑤　加入者が後期高齢者医療制度の被保険者となり、国民健康保険の被保険者が１人となった場合（特定同一世帯）</t>
    <rPh sb="3" eb="6">
      <t>カニュウシャ</t>
    </rPh>
    <rPh sb="7" eb="12">
      <t>コウキコウレイシャ</t>
    </rPh>
    <rPh sb="12" eb="16">
      <t>イリョウセイド</t>
    </rPh>
    <rPh sb="17" eb="18">
      <t>ヒ</t>
    </rPh>
    <rPh sb="18" eb="20">
      <t>ホケン</t>
    </rPh>
    <rPh sb="20" eb="21">
      <t>シャ</t>
    </rPh>
    <rPh sb="25" eb="27">
      <t>コクミン</t>
    </rPh>
    <rPh sb="27" eb="29">
      <t>ケンコウ</t>
    </rPh>
    <rPh sb="29" eb="31">
      <t>ホケン</t>
    </rPh>
    <rPh sb="32" eb="36">
      <t>ヒホケンシャ</t>
    </rPh>
    <rPh sb="38" eb="39">
      <t>ニン</t>
    </rPh>
    <rPh sb="43" eb="45">
      <t>バアイ</t>
    </rPh>
    <rPh sb="46" eb="50">
      <t>トクテイドウイツ</t>
    </rPh>
    <rPh sb="50" eb="52">
      <t>セタイ</t>
    </rPh>
    <phoneticPr fontId="2"/>
  </si>
  <si>
    <t>基礎控除</t>
    <rPh sb="0" eb="4">
      <t>キソコウジョ</t>
    </rPh>
    <phoneticPr fontId="2"/>
  </si>
  <si>
    <t>550000判定</t>
    <rPh sb="6" eb="8">
      <t>ハンテイ</t>
    </rPh>
    <phoneticPr fontId="2"/>
  </si>
  <si>
    <t>計算軽減判定割合</t>
    <rPh sb="0" eb="2">
      <t>ケイサン</t>
    </rPh>
    <rPh sb="2" eb="4">
      <t>ケイゲン</t>
    </rPh>
    <rPh sb="4" eb="6">
      <t>ハンテイ</t>
    </rPh>
    <rPh sb="6" eb="8">
      <t>ワリアイ</t>
    </rPh>
    <phoneticPr fontId="2"/>
  </si>
  <si>
    <t>医療</t>
    <rPh sb="0" eb="2">
      <t>イリョウ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</si>
  <si>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</si>
  <si>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3">
      <t>カイゴブン</t>
    </rPh>
    <phoneticPr fontId="2"/>
  </si>
  <si>
    <t>子子分</t>
    <rPh sb="0" eb="1">
      <t>コ</t>
    </rPh>
    <rPh sb="1" eb="2">
      <t>コ</t>
    </rPh>
    <rPh sb="2" eb="3">
      <t>ブン</t>
    </rPh>
    <phoneticPr fontId="2"/>
  </si>
  <si>
    <t>月割算定額　/　月割算定額　/　月割算定額</t>
    <rPh sb="0" eb="2">
      <t>ツキワ</t>
    </rPh>
    <rPh sb="2" eb="4">
      <t>サンテイ</t>
    </rPh>
    <rPh sb="4" eb="5">
      <t>ガク</t>
    </rPh>
    <rPh sb="8" eb="10">
      <t>ツキワ</t>
    </rPh>
    <rPh sb="10" eb="12">
      <t>サンテイ</t>
    </rPh>
    <rPh sb="12" eb="13">
      <t>ガク</t>
    </rPh>
    <rPh sb="16" eb="18">
      <t>ツキワ</t>
    </rPh>
    <rPh sb="18" eb="20">
      <t>サンテイ</t>
    </rPh>
    <rPh sb="20" eb="21">
      <t>ガク</t>
    </rPh>
    <phoneticPr fontId="2"/>
  </si>
  <si>
    <t>保険料内訳　/　保険料内訳　/　保険料内訳　/　保険料内訳　/　保険料内訳</t>
    <rPh sb="0" eb="3">
      <t>ホケンリョウ</t>
    </rPh>
    <rPh sb="3" eb="5">
      <t>ウチワケ</t>
    </rPh>
    <rPh sb="8" eb="11">
      <t>ホケンリョウ</t>
    </rPh>
    <rPh sb="11" eb="13">
      <t>ウチワケ</t>
    </rPh>
    <rPh sb="16" eb="19">
      <t>ホケンリョウ</t>
    </rPh>
    <rPh sb="19" eb="21">
      <t>ウチワケ</t>
    </rPh>
    <rPh sb="24" eb="27">
      <t>ホケンリョウ</t>
    </rPh>
    <rPh sb="27" eb="29">
      <t>ウチワケ</t>
    </rPh>
    <rPh sb="32" eb="35">
      <t>ホケンリョウ</t>
    </rPh>
    <rPh sb="35" eb="37">
      <t>ウチワケ</t>
    </rPh>
    <phoneticPr fontId="2"/>
  </si>
  <si>
    <t>減免額</t>
    <rPh sb="0" eb="3">
      <t>ゲンメンガク</t>
    </rPh>
    <phoneticPr fontId="2"/>
  </si>
  <si>
    <t>支援金分</t>
    <rPh sb="0" eb="2">
      <t>シエン</t>
    </rPh>
    <rPh sb="2" eb="3">
      <t>キン</t>
    </rPh>
    <rPh sb="3" eb="4">
      <t>ブン</t>
    </rPh>
    <phoneticPr fontId="2"/>
  </si>
  <si>
    <t>当初決定額</t>
    <rPh sb="0" eb="2">
      <t>トウショ</t>
    </rPh>
    <rPh sb="2" eb="5">
      <t>ケッテイガク</t>
    </rPh>
    <phoneticPr fontId="2"/>
  </si>
  <si>
    <t>変更後の額</t>
    <rPh sb="0" eb="3">
      <t>ヘンコウゴ</t>
    </rPh>
    <rPh sb="4" eb="5">
      <t>ガク</t>
    </rPh>
    <phoneticPr fontId="2"/>
  </si>
  <si>
    <t>計</t>
    <rPh sb="0" eb="1">
      <t>ケイ</t>
    </rPh>
    <phoneticPr fontId="2"/>
  </si>
  <si>
    <t>年間保険料</t>
    <rPh sb="0" eb="2">
      <t>ネンカン</t>
    </rPh>
    <rPh sb="2" eb="5">
      <t>ホケンリョウ</t>
    </rPh>
    <phoneticPr fontId="2"/>
  </si>
  <si>
    <t>現年見込み所得</t>
    <rPh sb="0" eb="2">
      <t>ゲンネン</t>
    </rPh>
    <rPh sb="2" eb="4">
      <t>ミコ</t>
    </rPh>
    <rPh sb="5" eb="7">
      <t>ショトク</t>
    </rPh>
    <phoneticPr fontId="2"/>
  </si>
  <si>
    <t>現年見込み所得（計）</t>
    <rPh sb="0" eb="2">
      <t>ゲンネン</t>
    </rPh>
    <rPh sb="2" eb="4">
      <t>ミコ</t>
    </rPh>
    <rPh sb="5" eb="7">
      <t>ショトク</t>
    </rPh>
    <rPh sb="8" eb="9">
      <t>ケイ</t>
    </rPh>
    <phoneticPr fontId="2"/>
  </si>
  <si>
    <t>減少率</t>
    <rPh sb="0" eb="3">
      <t>ゲンショウリツ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</si>
  <si>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</si>
  <si>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</si>
  <si>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</si>
  <si>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</si>
  <si>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</si>
  <si>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</si>
  <si>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</si>
  <si>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</si>
  <si>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</si>
  <si>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</si>
  <si>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</si>
  <si>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</si>
  <si>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減免対象所得</t>
    <rPh sb="0" eb="2">
      <t>ゲンメン</t>
    </rPh>
    <rPh sb="2" eb="4">
      <t>タイショウ</t>
    </rPh>
    <rPh sb="4" eb="6">
      <t>ショトク</t>
    </rPh>
    <phoneticPr fontId="2"/>
  </si>
  <si>
    <t>介護</t>
    <rPh sb="0" eb="2">
      <t>カイゴ</t>
    </rPh>
    <phoneticPr fontId="2"/>
  </si>
  <si>
    <t>子子</t>
    <rPh sb="0" eb="1">
      <t>コ</t>
    </rPh>
    <rPh sb="1" eb="2">
      <t>コ</t>
    </rPh>
    <phoneticPr fontId="2"/>
  </si>
  <si>
    <t>年齢関係</t>
    <rPh sb="0" eb="2">
      <t>ネンレイ</t>
    </rPh>
    <rPh sb="2" eb="4">
      <t>カンケイ</t>
    </rPh>
    <phoneticPr fontId="2"/>
  </si>
  <si>
    <t>所得関係</t>
    <rPh sb="0" eb="2">
      <t>ショトク</t>
    </rPh>
    <rPh sb="2" eb="4">
      <t>カンケイ</t>
    </rPh>
    <phoneticPr fontId="2"/>
  </si>
  <si>
    <t>入力軽減判定割合</t>
    <rPh sb="0" eb="2">
      <t>ニュウリョク</t>
    </rPh>
    <rPh sb="2" eb="4">
      <t>ケイゲン</t>
    </rPh>
    <rPh sb="4" eb="6">
      <t>ハンテイ</t>
    </rPh>
    <rPh sb="6" eb="8">
      <t>ワリアイ</t>
    </rPh>
    <phoneticPr fontId="2"/>
  </si>
  <si>
    <t>減免可能月</t>
    <rPh sb="0" eb="2">
      <t>ゲンメン</t>
    </rPh>
    <rPh sb="2" eb="4">
      <t>カノウ</t>
    </rPh>
    <rPh sb="4" eb="5">
      <t>ツキ</t>
    </rPh>
    <phoneticPr fontId="2"/>
  </si>
  <si>
    <t>加入月数設定</t>
    <rPh sb="0" eb="3">
      <t>カニュウツキ</t>
    </rPh>
    <rPh sb="3" eb="4">
      <t>スウ</t>
    </rPh>
    <rPh sb="4" eb="6">
      <t>セッテイ</t>
    </rPh>
    <phoneticPr fontId="2"/>
  </si>
  <si>
    <t>減免額</t>
    <rPh sb="0" eb="3">
      <t>ゲンメンガク</t>
    </rPh>
    <phoneticPr fontId="2"/>
  </si>
  <si>
    <t>　←　非表示にしていますが「加入者⑩」まであります。</t>
    <rPh sb="3" eb="6">
      <t>ヒヒョウジ</t>
    </rPh>
    <rPh sb="14" eb="17">
      <t>カニュウシャ</t>
    </rPh>
    <phoneticPr fontId="2"/>
  </si>
  <si>
    <t>　←　減免計算する時は「加入月数」「加入月数（一括）は空欄にしてください。</t>
    <rPh sb="3" eb="5">
      <t>ゲンメン</t>
    </rPh>
    <rPh sb="5" eb="7">
      <t>ケイサン</t>
    </rPh>
    <rPh sb="9" eb="10">
      <t>トキ</t>
    </rPh>
    <rPh sb="12" eb="16">
      <t>カニュウツキスウ</t>
    </rPh>
    <rPh sb="18" eb="20">
      <t>カニュウ</t>
    </rPh>
    <rPh sb="20" eb="22">
      <t>ツキスウ</t>
    </rPh>
    <rPh sb="23" eb="25">
      <t>イッカツ</t>
    </rPh>
    <rPh sb="27" eb="29">
      <t>クウラン</t>
    </rPh>
    <phoneticPr fontId="2"/>
  </si>
  <si>
    <t>　　　「加入月数（一括）」＞「加入月数」＞「加入月数設定」の優先順位で設定しています。</t>
    <rPh sb="4" eb="8">
      <t>カニュウツキスウ</t>
    </rPh>
    <rPh sb="9" eb="11">
      <t>イッカツ</t>
    </rPh>
    <rPh sb="15" eb="17">
      <t>カニュウ</t>
    </rPh>
    <rPh sb="17" eb="19">
      <t>ツキスウ</t>
    </rPh>
    <rPh sb="22" eb="24">
      <t>カニュウ</t>
    </rPh>
    <rPh sb="24" eb="26">
      <t>ツキスウ</t>
    </rPh>
    <rPh sb="26" eb="28">
      <t>セッテイ</t>
    </rPh>
    <rPh sb="30" eb="32">
      <t>ユウセン</t>
    </rPh>
    <rPh sb="32" eb="34">
      <t>ジュンイ</t>
    </rPh>
    <rPh sb="35" eb="37">
      <t>セッテイ</t>
    </rPh>
    <phoneticPr fontId="2"/>
  </si>
  <si>
    <t>↓　「現年見込み所得」に様式２の（当月、翌月、翌々月から算出した）所得金額合計を入力してください。</t>
    <rPh sb="3" eb="5">
      <t>ゲンネン</t>
    </rPh>
    <rPh sb="5" eb="7">
      <t>ミコ</t>
    </rPh>
    <rPh sb="8" eb="10">
      <t>ショトク</t>
    </rPh>
    <rPh sb="12" eb="14">
      <t>ヨウシキ</t>
    </rPh>
    <rPh sb="33" eb="35">
      <t>ショトク</t>
    </rPh>
    <rPh sb="35" eb="37">
      <t>キンガク</t>
    </rPh>
    <rPh sb="37" eb="39">
      <t>ゴウケイ</t>
    </rPh>
    <rPh sb="40" eb="42">
      <t>ニュウリョク</t>
    </rPh>
    <phoneticPr fontId="2"/>
  </si>
  <si>
    <t>←　【参考】生年月日等から計算した年齢等を表示しています。</t>
    <rPh sb="3" eb="5">
      <t>サンコウ</t>
    </rPh>
    <rPh sb="6" eb="10">
      <t>セイネンガッピ</t>
    </rPh>
    <rPh sb="10" eb="11">
      <t>トウ</t>
    </rPh>
    <rPh sb="13" eb="15">
      <t>ケイサン</t>
    </rPh>
    <rPh sb="17" eb="19">
      <t>ネンレイ</t>
    </rPh>
    <rPh sb="19" eb="20">
      <t>トウ</t>
    </rPh>
    <rPh sb="21" eb="23">
      <t>ヒョウジ</t>
    </rPh>
    <phoneticPr fontId="2"/>
  </si>
  <si>
    <t>←　【参考】収入金額等から計算した所得金額等を表示しています。</t>
    <rPh sb="3" eb="5">
      <t>サンコウ</t>
    </rPh>
    <rPh sb="6" eb="8">
      <t>シュウニュウ</t>
    </rPh>
    <rPh sb="8" eb="10">
      <t>キンガク</t>
    </rPh>
    <rPh sb="10" eb="11">
      <t>トウ</t>
    </rPh>
    <rPh sb="13" eb="15">
      <t>ケイサン</t>
    </rPh>
    <rPh sb="17" eb="19">
      <t>ショトク</t>
    </rPh>
    <rPh sb="19" eb="21">
      <t>キンガク</t>
    </rPh>
    <rPh sb="21" eb="22">
      <t>トウ</t>
    </rPh>
    <rPh sb="23" eb="25">
      <t>ヒョウジ</t>
    </rPh>
    <phoneticPr fontId="2"/>
  </si>
  <si>
    <t>←　【参考】収入金額等から計算した軽減判定割合です。</t>
    <rPh sb="3" eb="5">
      <t>サンコウ</t>
    </rPh>
    <rPh sb="6" eb="8">
      <t>シュウニュウ</t>
    </rPh>
    <rPh sb="8" eb="10">
      <t>キンガク</t>
    </rPh>
    <rPh sb="10" eb="11">
      <t>トウ</t>
    </rPh>
    <rPh sb="13" eb="15">
      <t>ケイサン</t>
    </rPh>
    <rPh sb="17" eb="21">
      <t>ケイゲンハンテイ</t>
    </rPh>
    <rPh sb="21" eb="23">
      <t>ワリアイ</t>
    </rPh>
    <phoneticPr fontId="2"/>
  </si>
  <si>
    <t>　　途中加入による所得増は計算できないため、</t>
    <rPh sb="2" eb="4">
      <t>トチュウ</t>
    </rPh>
    <rPh sb="4" eb="6">
      <t>カニュウ</t>
    </rPh>
    <rPh sb="9" eb="11">
      <t>ショトク</t>
    </rPh>
    <rPh sb="11" eb="12">
      <t>ゾウ</t>
    </rPh>
    <rPh sb="13" eb="15">
      <t>ケイサン</t>
    </rPh>
    <phoneticPr fontId="2"/>
  </si>
  <si>
    <t>←↑　「減免可能月」の各月に「１」が入力されていると、その月を減免します。</t>
    <rPh sb="4" eb="6">
      <t>ゲンメン</t>
    </rPh>
    <rPh sb="6" eb="8">
      <t>カノウ</t>
    </rPh>
    <rPh sb="8" eb="9">
      <t>ツキ</t>
    </rPh>
    <rPh sb="11" eb="13">
      <t>カクゲツ</t>
    </rPh>
    <rPh sb="18" eb="20">
      <t>ニュウリョク</t>
    </rPh>
    <rPh sb="29" eb="30">
      <t>ツキ</t>
    </rPh>
    <rPh sb="31" eb="33">
      <t>ゲンメン</t>
    </rPh>
    <phoneticPr fontId="2"/>
  </si>
  <si>
    <t>　　　必要に応じて加除してください。</t>
    <phoneticPr fontId="2"/>
  </si>
  <si>
    <t>　　H４セルの「入力軽減判定割合」に</t>
    <phoneticPr fontId="2"/>
  </si>
  <si>
    <t>　　任意の割合（０、２、５、７）を入力してください。</t>
    <rPh sb="2" eb="4">
      <t>ニンイ</t>
    </rPh>
    <rPh sb="5" eb="7">
      <t>ワリアイ</t>
    </rPh>
    <rPh sb="17" eb="19">
      <t>ニュウリョク</t>
    </rPh>
    <phoneticPr fontId="2"/>
  </si>
  <si>
    <t>←　【参考】賦課台帳の数値を表示しています。</t>
    <rPh sb="3" eb="5">
      <t>サンコウ</t>
    </rPh>
    <rPh sb="6" eb="8">
      <t>フカ</t>
    </rPh>
    <rPh sb="8" eb="10">
      <t>ダイチョウ</t>
    </rPh>
    <rPh sb="11" eb="13">
      <t>スウチ</t>
    </rPh>
    <rPh sb="14" eb="16">
      <t>ヒョウジ</t>
    </rPh>
    <phoneticPr fontId="2"/>
  </si>
  <si>
    <t>　　※　一部計算過程を追加で表示</t>
    <rPh sb="4" eb="6">
      <t>イチブ</t>
    </rPh>
    <rPh sb="6" eb="8">
      <t>ケイサン</t>
    </rPh>
    <rPh sb="8" eb="10">
      <t>カテイ</t>
    </rPh>
    <rPh sb="11" eb="13">
      <t>ツイカ</t>
    </rPh>
    <rPh sb="14" eb="16">
      <t>ヒョウジ</t>
    </rPh>
    <phoneticPr fontId="2"/>
  </si>
  <si>
    <t>　　　COKASとの合致をご確認ください。</t>
    <rPh sb="10" eb="12">
      <t>ガッチ</t>
    </rPh>
    <rPh sb="14" eb="16">
      <t>カクニン</t>
    </rPh>
    <phoneticPr fontId="2"/>
  </si>
  <si>
    <t>　　確認に不要であれば非表示にします。</t>
    <rPh sb="2" eb="4">
      <t>カクニン</t>
    </rPh>
    <phoneticPr fontId="2"/>
  </si>
  <si>
    <t>←　【参考】個人単位の計算過程です。</t>
    <rPh sb="3" eb="5">
      <t>サンコウ</t>
    </rPh>
    <rPh sb="6" eb="8">
      <t>コジン</t>
    </rPh>
    <rPh sb="8" eb="10">
      <t>タンイ</t>
    </rPh>
    <rPh sb="11" eb="13">
      <t>ケイサン</t>
    </rPh>
    <rPh sb="13" eb="15">
      <t>カテイ</t>
    </rPh>
    <phoneticPr fontId="2"/>
  </si>
  <si>
    <t>←　様式第９号（表紙）の金額です。基本は減免額を切り上げです。</t>
    <rPh sb="2" eb="4">
      <t>ヨウシキ</t>
    </rPh>
    <rPh sb="4" eb="5">
      <t>ダイ</t>
    </rPh>
    <rPh sb="6" eb="7">
      <t>ゴウ</t>
    </rPh>
    <rPh sb="8" eb="10">
      <t>ヒョウシ</t>
    </rPh>
    <rPh sb="12" eb="14">
      <t>キンガク</t>
    </rPh>
    <rPh sb="17" eb="19">
      <t>キホン</t>
    </rPh>
    <rPh sb="20" eb="23">
      <t>ゲンメンガク</t>
    </rPh>
    <rPh sb="24" eb="25">
      <t>キ</t>
    </rPh>
    <rPh sb="26" eb="27">
      <t>ア</t>
    </rPh>
    <phoneticPr fontId="2"/>
  </si>
  <si>
    <t>　　　過程の1円差異は少数点以下の表示です。</t>
    <rPh sb="3" eb="5">
      <t>カテイ</t>
    </rPh>
    <rPh sb="7" eb="8">
      <t>エン</t>
    </rPh>
    <rPh sb="8" eb="10">
      <t>サイ</t>
    </rPh>
    <rPh sb="11" eb="14">
      <t>ショウスウテン</t>
    </rPh>
    <rPh sb="14" eb="16">
      <t>イカ</t>
    </rPh>
    <rPh sb="17" eb="19">
      <t>ヒョウジ</t>
    </rPh>
    <phoneticPr fontId="2"/>
  </si>
  <si>
    <t>　　　端数計算を最終「年税[料]額」で処理しています。</t>
    <rPh sb="3" eb="5">
      <t>ハスウ</t>
    </rPh>
    <rPh sb="5" eb="7">
      <t>ケイサン</t>
    </rPh>
    <rPh sb="8" eb="10">
      <t>サイシュウ</t>
    </rPh>
    <rPh sb="11" eb="12">
      <t>ネン</t>
    </rPh>
    <rPh sb="12" eb="13">
      <t>ゼイ</t>
    </rPh>
    <rPh sb="14" eb="15">
      <t>リョウ</t>
    </rPh>
    <rPh sb="16" eb="17">
      <t>ガク</t>
    </rPh>
    <rPh sb="19" eb="21">
      <t>ショリ</t>
    </rPh>
    <phoneticPr fontId="2"/>
  </si>
  <si>
    <t>　　※　年税で計算すると生じない端数が</t>
    <rPh sb="4" eb="5">
      <t>ネン</t>
    </rPh>
    <rPh sb="5" eb="6">
      <t>ゼイ</t>
    </rPh>
    <rPh sb="7" eb="9">
      <t>ケイサン</t>
    </rPh>
    <rPh sb="12" eb="13">
      <t>ショウ</t>
    </rPh>
    <rPh sb="16" eb="18">
      <t>ハスウ</t>
    </rPh>
    <phoneticPr fontId="2"/>
  </si>
  <si>
    <t>　　　　月割で計算すると生じる仕様です。</t>
    <phoneticPr fontId="2"/>
  </si>
  <si>
    <t>←　「加入月数設定」の各月に</t>
    <rPh sb="3" eb="5">
      <t>カニュウ</t>
    </rPh>
    <rPh sb="5" eb="7">
      <t>ツキスウ</t>
    </rPh>
    <rPh sb="7" eb="9">
      <t>セッテイ</t>
    </rPh>
    <rPh sb="11" eb="13">
      <t>カクゲツ</t>
    </rPh>
    <phoneticPr fontId="2"/>
  </si>
  <si>
    <t xml:space="preserve">   「１」が入力されていると、</t>
    <phoneticPr fontId="2"/>
  </si>
  <si>
    <t xml:space="preserve">   その月の保険料を計算します。</t>
    <phoneticPr fontId="2"/>
  </si>
  <si>
    <t xml:space="preserve">   必要に応じて加除してください。</t>
    <phoneticPr fontId="2"/>
  </si>
  <si>
    <t>合計</t>
    <rPh sb="0" eb="2">
      <t>ゴウケイ</t>
    </rPh>
    <phoneticPr fontId="2"/>
  </si>
  <si>
    <t>↓　　「減免額」は減免対象所得×料率×減少率</t>
    <rPh sb="4" eb="6">
      <t>ゲンメン</t>
    </rPh>
    <rPh sb="6" eb="7">
      <t>ガク</t>
    </rPh>
    <rPh sb="9" eb="11">
      <t>ゲンメン</t>
    </rPh>
    <rPh sb="11" eb="13">
      <t>タイショウ</t>
    </rPh>
    <rPh sb="13" eb="15">
      <t>ショトク</t>
    </rPh>
    <rPh sb="16" eb="18">
      <t>リョウリツ</t>
    </rPh>
    <rPh sb="19" eb="22">
      <t>ゲンショウリツ</t>
    </rPh>
    <phoneticPr fontId="2"/>
  </si>
  <si>
    <t>応益割（計）</t>
    <rPh sb="0" eb="3">
      <t>オウエキワリ</t>
    </rPh>
    <rPh sb="4" eb="5">
      <t>ケイ</t>
    </rPh>
    <phoneticPr fontId="2"/>
  </si>
  <si>
    <t>　　応益割を下回る場合は切り捨てで調整してください。</t>
    <rPh sb="2" eb="5">
      <t>オウエキワリ</t>
    </rPh>
    <rPh sb="6" eb="8">
      <t>シタマワ</t>
    </rPh>
    <rPh sb="9" eb="11">
      <t>バアイ</t>
    </rPh>
    <rPh sb="12" eb="13">
      <t>キ</t>
    </rPh>
    <rPh sb="14" eb="15">
      <t>ス</t>
    </rPh>
    <phoneticPr fontId="2"/>
  </si>
  <si>
    <t>加入者合計所得</t>
    <rPh sb="0" eb="3">
      <t>カニュウシャ</t>
    </rPh>
    <rPh sb="3" eb="5">
      <t>ゴウケイ</t>
    </rPh>
    <rPh sb="5" eb="7">
      <t>ショトク</t>
    </rPh>
    <phoneticPr fontId="2"/>
  </si>
  <si>
    <t>減免対象外所得</t>
    <rPh sb="0" eb="2">
      <t>ゲンメン</t>
    </rPh>
    <rPh sb="2" eb="5">
      <t>タイショウガイ</t>
    </rPh>
    <rPh sb="5" eb="7">
      <t>ショトク</t>
    </rPh>
    <phoneticPr fontId="2"/>
  </si>
  <si>
    <t>減免対象外所得（個別）</t>
    <rPh sb="0" eb="2">
      <t>ゲンメン</t>
    </rPh>
    <rPh sb="2" eb="5">
      <t>タイショウガイ</t>
    </rPh>
    <rPh sb="5" eb="7">
      <t>ショトク</t>
    </rPh>
    <rPh sb="8" eb="10">
      <t>コベツ</t>
    </rPh>
    <phoneticPr fontId="2"/>
  </si>
  <si>
    <t>生年月日</t>
    <rPh sb="0" eb="4">
      <t>セイネンガッピ</t>
    </rPh>
    <phoneticPr fontId="2"/>
  </si>
  <si>
    <t>　←　生年月日を入力。1 明治 2 大正 3 昭和 4 平成 5 令和</t>
    <rPh sb="3" eb="7">
      <t>セイネンガッピ</t>
    </rPh>
    <rPh sb="8" eb="10">
      <t>ニュウリョク</t>
    </rPh>
    <rPh sb="13" eb="15">
      <t>メイジ</t>
    </rPh>
    <rPh sb="18" eb="20">
      <t>タイショウ</t>
    </rPh>
    <rPh sb="23" eb="25">
      <t>ショウワ</t>
    </rPh>
    <rPh sb="28" eb="30">
      <t>ヘイセイ</t>
    </rPh>
    <rPh sb="33" eb="35">
      <t>レイワ</t>
    </rPh>
    <phoneticPr fontId="2"/>
  </si>
  <si>
    <t>後期分</t>
    <rPh sb="0" eb="2">
      <t>コウキ</t>
    </rPh>
    <rPh sb="2" eb="3">
      <t>ブン</t>
    </rPh>
    <phoneticPr fontId="2"/>
  </si>
  <si>
    <t>後期</t>
    <rPh sb="0" eb="2">
      <t>コウキ</t>
    </rPh>
    <phoneticPr fontId="2"/>
  </si>
  <si>
    <t>個人別賦課（所得・均等）</t>
    <rPh sb="0" eb="3">
      <t>コジンベツ</t>
    </rPh>
    <rPh sb="3" eb="5">
      <t>フカ</t>
    </rPh>
    <rPh sb="6" eb="8">
      <t>ショトク</t>
    </rPh>
    <rPh sb="9" eb="11">
      <t>キントウ</t>
    </rPh>
    <phoneticPr fontId="2"/>
  </si>
  <si>
    <t>個人別賦課（平等・按分）</t>
    <rPh sb="0" eb="3">
      <t>コジンベツ</t>
    </rPh>
    <rPh sb="3" eb="5">
      <t>フカ</t>
    </rPh>
    <rPh sb="6" eb="8">
      <t>ビョウドウ</t>
    </rPh>
    <rPh sb="9" eb="11">
      <t>アンブン</t>
    </rPh>
    <phoneticPr fontId="2"/>
  </si>
  <si>
    <t>子ども</t>
    <rPh sb="0" eb="1">
      <t>コ</t>
    </rPh>
    <phoneticPr fontId="2"/>
  </si>
  <si>
    <t>個人別賦課明細</t>
    <rPh sb="0" eb="3">
      <t>コジンベツ</t>
    </rPh>
    <rPh sb="3" eb="5">
      <t>フカ</t>
    </rPh>
    <rPh sb="5" eb="7">
      <t>メイサイ</t>
    </rPh>
    <phoneticPr fontId="2"/>
  </si>
  <si>
    <t>個人別賦課（合計）</t>
    <rPh sb="0" eb="3">
      <t>コジンベツ</t>
    </rPh>
    <rPh sb="3" eb="5">
      <t>フカ</t>
    </rPh>
    <rPh sb="6" eb="8">
      <t>ゴウケイ</t>
    </rPh>
    <phoneticPr fontId="2"/>
  </si>
  <si>
    <t>端数</t>
    <rPh sb="0" eb="2">
      <t>ハスウ</t>
    </rPh>
    <phoneticPr fontId="2"/>
  </si>
  <si>
    <t xml:space="preserve">「減少率」は（減免対象所得ー現年見込み所得）÷減免対象所得   ↓         </t>
    <rPh sb="1" eb="4">
      <t>ゲンショウリツ</t>
    </rPh>
    <rPh sb="7" eb="9">
      <t>ゲンメン</t>
    </rPh>
    <rPh sb="9" eb="11">
      <t>タイショウ</t>
    </rPh>
    <rPh sb="11" eb="13">
      <t>ショトク</t>
    </rPh>
    <rPh sb="14" eb="15">
      <t>ゲン</t>
    </rPh>
    <rPh sb="15" eb="16">
      <t>ネン</t>
    </rPh>
    <rPh sb="16" eb="18">
      <t>ミコ</t>
    </rPh>
    <rPh sb="19" eb="21">
      <t>ショトク</t>
    </rPh>
    <rPh sb="23" eb="25">
      <t>ゲンメン</t>
    </rPh>
    <rPh sb="25" eb="27">
      <t>タイショウ</t>
    </rPh>
    <rPh sb="27" eb="29">
      <t>ショトク</t>
    </rPh>
    <phoneticPr fontId="2"/>
  </si>
  <si>
    <t>限度超過計算</t>
    <rPh sb="0" eb="4">
      <t>ゲンドチョウカ</t>
    </rPh>
    <rPh sb="4" eb="6">
      <t>ケイサン</t>
    </rPh>
    <phoneticPr fontId="2"/>
  </si>
  <si>
    <t>平等割</t>
    <rPh sb="0" eb="3">
      <t>ビョウドウワリ</t>
    </rPh>
    <phoneticPr fontId="2"/>
  </si>
  <si>
    <t>賦課月額</t>
    <rPh sb="0" eb="2">
      <t>フカ</t>
    </rPh>
    <rPh sb="2" eb="4">
      <t>ゲツガク</t>
    </rPh>
    <phoneticPr fontId="2"/>
  </si>
  <si>
    <t>医療分</t>
    <rPh sb="0" eb="3">
      <t>イリョウブン</t>
    </rPh>
    <phoneticPr fontId="2"/>
  </si>
  <si>
    <t>後期分</t>
    <rPh sb="0" eb="3">
      <t>コウキブン</t>
    </rPh>
    <phoneticPr fontId="2"/>
  </si>
  <si>
    <t>限度額適用</t>
    <rPh sb="0" eb="2">
      <t>ゲンド</t>
    </rPh>
    <rPh sb="2" eb="3">
      <t>ガク</t>
    </rPh>
    <rPh sb="3" eb="5">
      <t>テキヨウ</t>
    </rPh>
    <phoneticPr fontId="2"/>
  </si>
  <si>
    <t>減免後賦課額</t>
    <rPh sb="0" eb="3">
      <t>ゲンメンゴ</t>
    </rPh>
    <rPh sb="3" eb="5">
      <t>フカ</t>
    </rPh>
    <rPh sb="5" eb="6">
      <t>ガク</t>
    </rPh>
    <phoneticPr fontId="2"/>
  </si>
  <si>
    <t>　　（確定申告の控え等がある場合は、第一表の所得金額のうち給与所得、公的年金等雑所得以外の所得金額の合計額）</t>
    <rPh sb="3" eb="7">
      <t>カクテイシンコク</t>
    </rPh>
    <rPh sb="8" eb="9">
      <t>ヒカ</t>
    </rPh>
    <rPh sb="10" eb="11">
      <t>トウ</t>
    </rPh>
    <rPh sb="14" eb="16">
      <t>バアイ</t>
    </rPh>
    <rPh sb="18" eb="21">
      <t>ダイイッピョウ</t>
    </rPh>
    <rPh sb="22" eb="25">
      <t>ショトクキン</t>
    </rPh>
    <rPh sb="25" eb="26">
      <t>ガク</t>
    </rPh>
    <rPh sb="29" eb="33">
      <t>キュウヨショトク</t>
    </rPh>
    <rPh sb="34" eb="38">
      <t>コウテキネンキン</t>
    </rPh>
    <rPh sb="38" eb="39">
      <t>トウ</t>
    </rPh>
    <rPh sb="39" eb="40">
      <t>ザツ</t>
    </rPh>
    <rPh sb="40" eb="42">
      <t>ショトク</t>
    </rPh>
    <rPh sb="42" eb="44">
      <t>イガイ</t>
    </rPh>
    <rPh sb="45" eb="47">
      <t>ショトク</t>
    </rPh>
    <rPh sb="47" eb="49">
      <t>キンガク</t>
    </rPh>
    <rPh sb="50" eb="52">
      <t>ゴウケイ</t>
    </rPh>
    <rPh sb="52" eb="53">
      <t>ガク</t>
    </rPh>
    <phoneticPr fontId="2"/>
  </si>
  <si>
    <t>※　その他所得には令和７年１月から１２月までの、収入から必要経費を差し引いた金額を入力してください。</t>
    <rPh sb="4" eb="5">
      <t>タ</t>
    </rPh>
    <rPh sb="5" eb="7">
      <t>ショトク</t>
    </rPh>
    <rPh sb="9" eb="11">
      <t>レイワ</t>
    </rPh>
    <rPh sb="12" eb="13">
      <t>ネン</t>
    </rPh>
    <rPh sb="14" eb="15">
      <t>ガツ</t>
    </rPh>
    <rPh sb="19" eb="20">
      <t>ガツ</t>
    </rPh>
    <rPh sb="24" eb="26">
      <t>シュウニュウ</t>
    </rPh>
    <rPh sb="28" eb="30">
      <t>ヒツヨウ</t>
    </rPh>
    <rPh sb="30" eb="32">
      <t>ケイヒ</t>
    </rPh>
    <rPh sb="33" eb="34">
      <t>サ</t>
    </rPh>
    <rPh sb="35" eb="36">
      <t>ヒ</t>
    </rPh>
    <rPh sb="38" eb="40">
      <t>キンガク</t>
    </rPh>
    <rPh sb="41" eb="43">
      <t>ニュウリョク</t>
    </rPh>
    <phoneticPr fontId="2"/>
  </si>
  <si>
    <t>※　２－２非自発的失業とは雇用保険の受給資格者証の離職理由の番号が「１１、１２、２１、２２、２３、３１、３２、３３、３４」のいずれかに該当する人です。</t>
    <rPh sb="5" eb="9">
      <t>ヒジハツテキ</t>
    </rPh>
    <rPh sb="9" eb="11">
      <t>シツギョウ</t>
    </rPh>
    <rPh sb="13" eb="17">
      <t>コヨウホケン</t>
    </rPh>
    <rPh sb="18" eb="20">
      <t>ジュキュウ</t>
    </rPh>
    <rPh sb="20" eb="24">
      <t>シカクシャショウ</t>
    </rPh>
    <rPh sb="25" eb="27">
      <t>リショク</t>
    </rPh>
    <rPh sb="27" eb="29">
      <t>リユウ</t>
    </rPh>
    <rPh sb="30" eb="32">
      <t>バンゴウ</t>
    </rPh>
    <rPh sb="67" eb="69">
      <t>ガイトウ</t>
    </rPh>
    <rPh sb="71" eb="72">
      <t>ヒト</t>
    </rPh>
    <phoneticPr fontId="2"/>
  </si>
  <si>
    <t>　⑥　給与所得の特定支出控除、専従者控除、分離課税所得（土地・株式等の譲渡所得等）などがある場合</t>
    <rPh sb="3" eb="7">
      <t>キュウヨショトク</t>
    </rPh>
    <rPh sb="8" eb="12">
      <t>トクテイシシュツ</t>
    </rPh>
    <rPh sb="12" eb="14">
      <t>コウジョ</t>
    </rPh>
    <rPh sb="15" eb="18">
      <t>センジュウシャ</t>
    </rPh>
    <rPh sb="18" eb="20">
      <t>コウジョ</t>
    </rPh>
    <rPh sb="21" eb="23">
      <t>ブンリ</t>
    </rPh>
    <rPh sb="23" eb="25">
      <t>カゼイ</t>
    </rPh>
    <rPh sb="25" eb="27">
      <t>ショトク</t>
    </rPh>
    <rPh sb="28" eb="30">
      <t>トチ</t>
    </rPh>
    <rPh sb="31" eb="33">
      <t>カブシキ</t>
    </rPh>
    <rPh sb="33" eb="34">
      <t>トウ</t>
    </rPh>
    <rPh sb="35" eb="37">
      <t>ジョウト</t>
    </rPh>
    <rPh sb="37" eb="39">
      <t>ショトク</t>
    </rPh>
    <rPh sb="39" eb="40">
      <t>トウ</t>
    </rPh>
    <rPh sb="46" eb="48">
      <t>バアイ</t>
    </rPh>
    <phoneticPr fontId="2"/>
  </si>
  <si>
    <t>　⑦　所得金額調整控除がある場合</t>
    <rPh sb="3" eb="5">
      <t>ショトク</t>
    </rPh>
    <rPh sb="5" eb="7">
      <t>キンガク</t>
    </rPh>
    <rPh sb="7" eb="9">
      <t>チョウセイ</t>
    </rPh>
    <rPh sb="9" eb="11">
      <t>コウジョ</t>
    </rPh>
    <rPh sb="14" eb="16">
      <t>バアイ</t>
    </rPh>
    <phoneticPr fontId="2"/>
  </si>
  <si>
    <t>　⑧　専従者給与がある場合、または専従者控除を必要経費として算入している場合</t>
    <rPh sb="3" eb="6">
      <t>センジュウシャ</t>
    </rPh>
    <rPh sb="6" eb="8">
      <t>キュウヨ</t>
    </rPh>
    <rPh sb="11" eb="13">
      <t>バアイ</t>
    </rPh>
    <rPh sb="17" eb="20">
      <t>センジュウシャ</t>
    </rPh>
    <rPh sb="20" eb="22">
      <t>コウジョ</t>
    </rPh>
    <rPh sb="23" eb="25">
      <t>ヒツヨウ</t>
    </rPh>
    <rPh sb="25" eb="27">
      <t>ケイヒ</t>
    </rPh>
    <rPh sb="30" eb="32">
      <t>サンニュウ</t>
    </rPh>
    <rPh sb="36" eb="38">
      <t>バアイ</t>
    </rPh>
    <phoneticPr fontId="2"/>
  </si>
  <si>
    <t>２－２　解雇・倒産等の事業主都合の離職（非自発的失業）ですか　⇒　「はい」の場合、給与所得を１００分の３０で計算します。（非該当は空欄で可）</t>
    <rPh sb="4" eb="6">
      <t>カイコ</t>
    </rPh>
    <rPh sb="7" eb="9">
      <t>トウサン</t>
    </rPh>
    <rPh sb="9" eb="10">
      <t>トウ</t>
    </rPh>
    <rPh sb="11" eb="14">
      <t>ジギョウヌシ</t>
    </rPh>
    <rPh sb="14" eb="16">
      <t>ツゴウ</t>
    </rPh>
    <rPh sb="17" eb="19">
      <t>リショク</t>
    </rPh>
    <rPh sb="20" eb="24">
      <t>ヒジハツテキ</t>
    </rPh>
    <rPh sb="24" eb="26">
      <t>シツギョウ</t>
    </rPh>
    <rPh sb="38" eb="40">
      <t>バアイ</t>
    </rPh>
    <rPh sb="41" eb="43">
      <t>キュウヨ</t>
    </rPh>
    <rPh sb="43" eb="45">
      <t>ショトク</t>
    </rPh>
    <rPh sb="49" eb="50">
      <t>ブン</t>
    </rPh>
    <rPh sb="54" eb="56">
      <t>ケイサン</t>
    </rPh>
    <rPh sb="61" eb="64">
      <t>ヒガイトウ</t>
    </rPh>
    <rPh sb="65" eb="67">
      <t>クウラン</t>
    </rPh>
    <rPh sb="68" eb="6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</si>
</sst>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F800]dddd\,\ mmmm\ dd\,\ yyyy"/>
    <numFmt numFmtId="178" formatCode="0.0"/>
    <numFmt numFmtId="179" formatCode="0.0000"/>
    <numFmt numFmtId="180" formatCode="0.000_ 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 tint="0.499984740745262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1"/>
      <color rgb="FFC0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14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38" fontId="1" fillId="0" borderId="0" xfId="1" applyFont="1" applyBorder="1">
      <alignment vertical="center"/>
    </xf>
    <xf numFmtId="38" fontId="1" fillId="0" borderId="5" xfId="1" applyFont="1" applyBorder="1">
      <alignment vertical="center"/>
    </xf>
    <xf numFmtId="0" fontId="1" fillId="0" borderId="6" xfId="0" applyFont="1" applyBorder="1">
      <alignment vertical="center"/>
    </xf>
    <xf numFmtId="38" fontId="1" fillId="0" borderId="7" xfId="1" applyFont="1" applyBorder="1">
      <alignment vertical="center"/>
    </xf>
    <xf numFmtId="0" fontId="1" fillId="0" borderId="8" xfId="0" applyFont="1" applyBorder="1">
      <alignment vertical="center"/>
    </xf>
    <xf numFmtId="38" fontId="1" fillId="0" borderId="3" xfId="1" applyFont="1" applyBorder="1">
      <alignment vertical="center"/>
    </xf>
    <xf numFmtId="0" fontId="1" fillId="0" borderId="9" xfId="0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2" xfId="1" applyFont="1" applyBorder="1">
      <alignment vertical="center"/>
    </xf>
    <xf numFmtId="38" fontId="1" fillId="0" borderId="1" xfId="1" applyFont="1" applyFill="1" applyBorder="1" applyProtection="1">
      <alignment vertical="center"/>
    </xf>
    <xf numFmtId="14" fontId="0" fillId="0" borderId="0" xfId="0" applyNumberFormat="1">
      <alignment vertical="center"/>
    </xf>
    <xf numFmtId="176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Fill="1" applyProtection="1">
      <alignment vertical="center"/>
    </xf>
    <xf numFmtId="0" fontId="1" fillId="2" borderId="1" xfId="0" applyFont="1" applyFill="1" applyBorder="1" applyProtection="1">
      <alignment vertical="center"/>
    </xf>
    <xf numFmtId="0" fontId="1" fillId="5" borderId="1" xfId="0" applyFont="1" applyFill="1" applyBorder="1" applyProtection="1">
      <alignment vertical="center"/>
    </xf>
    <xf numFmtId="0" fontId="1" fillId="4" borderId="1" xfId="0" applyFont="1" applyFill="1" applyBorder="1" applyProtection="1">
      <alignment vertical="center"/>
    </xf>
    <xf numFmtId="38" fontId="1" fillId="0" borderId="1" xfId="0" applyNumberFormat="1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NumberFormat="1" applyFont="1" applyFill="1" applyProtection="1">
      <alignment vertical="center"/>
    </xf>
    <xf numFmtId="0" fontId="3" fillId="0" borderId="1" xfId="0" applyFont="1" applyFill="1" applyBorder="1" applyProtection="1">
      <alignment vertical="center"/>
    </xf>
    <xf numFmtId="0" fontId="5" fillId="0" borderId="1" xfId="0" applyFont="1" applyFill="1" applyBorder="1" applyProtection="1">
      <alignment vertical="center"/>
    </xf>
    <xf numFmtId="38" fontId="1" fillId="0" borderId="0" xfId="1" applyFont="1">
      <alignment vertical="center"/>
    </xf>
    <xf numFmtId="0" fontId="1" fillId="0" borderId="0" xfId="0" applyFont="1" applyFill="1" applyBorder="1" applyAlignment="1" applyProtection="1">
      <alignment vertical="center" textRotation="255"/>
    </xf>
    <xf numFmtId="38" fontId="1" fillId="0" borderId="0" xfId="1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56" fontId="1" fillId="0" borderId="0" xfId="0" applyNumberFormat="1" applyFont="1" applyFill="1" applyBorder="1" applyProtection="1">
      <alignment vertical="center"/>
    </xf>
    <xf numFmtId="0" fontId="1" fillId="6" borderId="0" xfId="0" applyFont="1" applyFill="1" applyProtection="1">
      <alignment vertical="center"/>
    </xf>
    <xf numFmtId="0" fontId="1" fillId="6" borderId="0" xfId="0" applyFont="1" applyFill="1" applyBorder="1" applyAlignment="1" applyProtection="1">
      <alignment horizontal="center" vertical="center" textRotation="255"/>
    </xf>
    <xf numFmtId="0" fontId="1" fillId="6" borderId="0" xfId="0" applyFont="1" applyFill="1" applyBorder="1" applyProtection="1">
      <alignment vertical="center"/>
    </xf>
    <xf numFmtId="0" fontId="1" fillId="6" borderId="0" xfId="0" applyFont="1" applyFill="1" applyBorder="1" applyAlignment="1" applyProtection="1">
      <alignment vertical="center" textRotation="255"/>
    </xf>
    <xf numFmtId="0" fontId="1" fillId="3" borderId="0" xfId="0" applyFont="1" applyFill="1" applyProtection="1">
      <alignment vertical="center"/>
    </xf>
    <xf numFmtId="178" fontId="1" fillId="0" borderId="0" xfId="0" applyNumberFormat="1" applyFont="1" applyFill="1" applyProtection="1">
      <alignment vertical="center"/>
    </xf>
    <xf numFmtId="178" fontId="1" fillId="0" borderId="1" xfId="0" applyNumberFormat="1" applyFont="1" applyFill="1" applyBorder="1" applyProtection="1">
      <alignment vertical="center"/>
    </xf>
    <xf numFmtId="0" fontId="0" fillId="0" borderId="13" xfId="0" applyBorder="1">
      <alignment vertical="center"/>
    </xf>
    <xf numFmtId="0" fontId="1" fillId="0" borderId="13" xfId="0" applyFont="1" applyFill="1" applyBorder="1" applyProtection="1">
      <alignment vertical="center"/>
    </xf>
    <xf numFmtId="179" fontId="1" fillId="0" borderId="0" xfId="1" applyNumberFormat="1" applyFont="1">
      <alignment vertical="center"/>
    </xf>
    <xf numFmtId="1" fontId="1" fillId="0" borderId="0" xfId="0" applyNumberFormat="1" applyFont="1">
      <alignment vertical="center"/>
    </xf>
    <xf numFmtId="1" fontId="1" fillId="0" borderId="0" xfId="1" applyNumberFormat="1" applyFont="1">
      <alignment vertical="center"/>
    </xf>
    <xf numFmtId="0" fontId="1" fillId="3" borderId="1" xfId="0" applyFont="1" applyFill="1" applyBorder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38" fontId="1" fillId="2" borderId="1" xfId="1" applyFont="1" applyFill="1" applyBorder="1" applyProtection="1">
      <alignment vertical="center"/>
      <protection locked="0"/>
    </xf>
    <xf numFmtId="38" fontId="1" fillId="5" borderId="1" xfId="1" applyFont="1" applyFill="1" applyBorder="1" applyProtection="1">
      <alignment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1" fontId="1" fillId="0" borderId="0" xfId="1" applyNumberFormat="1" applyFont="1" applyProtection="1">
      <alignment vertical="center"/>
      <protection locked="0"/>
    </xf>
    <xf numFmtId="0" fontId="6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38" fontId="1" fillId="0" borderId="0" xfId="0" applyNumberFormat="1" applyFont="1" applyFill="1" applyProtection="1">
      <alignment vertical="center"/>
    </xf>
    <xf numFmtId="38" fontId="1" fillId="0" borderId="0" xfId="1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178" fontId="1" fillId="0" borderId="14" xfId="0" applyNumberFormat="1" applyFont="1" applyFill="1" applyBorder="1" applyProtection="1">
      <alignment vertical="center"/>
    </xf>
    <xf numFmtId="178" fontId="1" fillId="0" borderId="15" xfId="0" applyNumberFormat="1" applyFont="1" applyFill="1" applyBorder="1" applyProtection="1">
      <alignment vertical="center"/>
    </xf>
    <xf numFmtId="178" fontId="1" fillId="0" borderId="16" xfId="0" applyNumberFormat="1" applyFont="1" applyFill="1" applyBorder="1" applyProtection="1">
      <alignment vertical="center"/>
    </xf>
    <xf numFmtId="178" fontId="1" fillId="0" borderId="17" xfId="0" applyNumberFormat="1" applyFont="1" applyFill="1" applyBorder="1" applyProtection="1">
      <alignment vertical="center"/>
    </xf>
    <xf numFmtId="178" fontId="1" fillId="0" borderId="0" xfId="0" applyNumberFormat="1" applyFont="1" applyFill="1" applyBorder="1" applyProtection="1">
      <alignment vertical="center"/>
    </xf>
    <xf numFmtId="178" fontId="1" fillId="0" borderId="5" xfId="0" applyNumberFormat="1" applyFont="1" applyFill="1" applyBorder="1" applyProtection="1">
      <alignment vertical="center"/>
    </xf>
    <xf numFmtId="178" fontId="1" fillId="0" borderId="18" xfId="0" applyNumberFormat="1" applyFont="1" applyFill="1" applyBorder="1" applyProtection="1">
      <alignment vertical="center"/>
    </xf>
    <xf numFmtId="178" fontId="1" fillId="0" borderId="13" xfId="0" applyNumberFormat="1" applyFont="1" applyFill="1" applyBorder="1" applyProtection="1">
      <alignment vertical="center"/>
    </xf>
    <xf numFmtId="178" fontId="1" fillId="0" borderId="7" xfId="0" applyNumberFormat="1" applyFont="1" applyFill="1" applyBorder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  <protection locked="0"/>
    </xf>
    <xf numFmtId="0" fontId="6" fillId="7" borderId="0" xfId="0" applyFont="1" applyFill="1" applyBorder="1" applyProtection="1">
      <alignment vertical="center"/>
    </xf>
    <xf numFmtId="0" fontId="1" fillId="7" borderId="0" xfId="0" applyFont="1" applyFill="1" applyBorder="1" applyProtection="1">
      <alignment vertical="center"/>
    </xf>
    <xf numFmtId="0" fontId="1" fillId="3" borderId="1" xfId="0" applyFont="1" applyFill="1" applyBorder="1" applyProtection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center" vertical="center" textRotation="255"/>
    </xf>
    <xf numFmtId="10" fontId="1" fillId="0" borderId="0" xfId="2" applyNumberFormat="1" applyFont="1">
      <alignment vertical="center"/>
    </xf>
    <xf numFmtId="40" fontId="1" fillId="0" borderId="1" xfId="1" applyNumberFormat="1" applyFont="1" applyFill="1" applyBorder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180" fontId="1" fillId="0" borderId="1" xfId="0" applyNumberFormat="1" applyFont="1" applyFill="1" applyBorder="1" applyProtection="1">
      <alignment vertical="center"/>
    </xf>
    <xf numFmtId="180" fontId="1" fillId="0" borderId="0" xfId="0" applyNumberFormat="1" applyFont="1" applyFill="1" applyBorder="1" applyProtection="1">
      <alignment vertical="center"/>
    </xf>
    <xf numFmtId="1" fontId="1" fillId="8" borderId="0" xfId="0" applyNumberFormat="1" applyFont="1" applyFill="1">
      <alignment vertical="center"/>
    </xf>
    <xf numFmtId="179" fontId="1" fillId="8" borderId="0" xfId="1" applyNumberFormat="1" applyFont="1" applyFill="1">
      <alignment vertical="center"/>
    </xf>
    <xf numFmtId="179" fontId="1" fillId="8" borderId="0" xfId="1" applyNumberFormat="1" applyFont="1" applyFill="1" applyBorder="1">
      <alignment vertical="center"/>
    </xf>
    <xf numFmtId="1" fontId="1" fillId="8" borderId="0" xfId="1" applyNumberFormat="1" applyFont="1" applyFill="1">
      <alignment vertical="center"/>
    </xf>
    <xf numFmtId="1" fontId="1" fillId="8" borderId="0" xfId="1" applyNumberFormat="1" applyFont="1" applyFill="1" applyBorder="1">
      <alignment vertical="center"/>
    </xf>
    <xf numFmtId="38" fontId="1" fillId="8" borderId="0" xfId="1" applyFont="1" applyFill="1">
      <alignment vertical="center"/>
    </xf>
    <xf numFmtId="38" fontId="1" fillId="8" borderId="0" xfId="1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 textRotation="255"/>
    </xf>
    <xf numFmtId="0" fontId="1" fillId="0" borderId="2" xfId="0" applyFont="1" applyFill="1" applyBorder="1" applyAlignment="1" applyProtection="1">
      <alignment horizontal="center" vertical="center" textRotation="255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2" xfId="0" applyFont="1" applyFill="1" applyBorder="1" applyAlignment="1" applyProtection="1">
      <alignment horizontal="center" vertical="center" textRotation="255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textRotation="255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6">
    <dxf>
      <fill>
        <patternFill patternType="solid">
          <fgColor rgb="FFA9D08E"/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99C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06AF-2C9D-482A-A41C-A21BBC893DF8}">
  <dimension ref="A1:K72"/>
  <sheetViews>
    <sheetView workbookViewId="0">
      <selection activeCell="D1" sqref="D1"/>
    </sheetView>
  </sheetViews>
  <sheetFormatPr defaultColWidth="9" defaultRowHeight="12.6"/>
  <cols>
    <col min="1" max="1" width="23.8984375" style="1" bestFit="1" customWidth="1"/>
    <col min="2" max="2" width="9" style="1"/>
    <col min="3" max="3" width="32.5" style="1" customWidth="1"/>
    <col min="4" max="4" width="10.59765625" style="1" bestFit="1" customWidth="1"/>
    <col min="5" max="5" width="11.19921875" style="1" bestFit="1" customWidth="1"/>
    <col min="6" max="8" width="10.59765625" style="58" bestFit="1" customWidth="1"/>
    <col min="9" max="11" width="13.69921875" style="58" bestFit="1" customWidth="1"/>
    <col min="12" max="16384" width="9" style="1"/>
  </cols>
  <sheetData>
    <row r="1" spans="1:11">
      <c r="A1" s="1" t="s">
        <v>0</v>
      </c>
      <c r="B1" s="1" t="s">
        <v>21</v>
      </c>
      <c r="D1" s="60">
        <v>2026</v>
      </c>
      <c r="F1" s="92">
        <v>2024</v>
      </c>
      <c r="G1" s="92">
        <v>2025</v>
      </c>
      <c r="H1" s="58">
        <v>2026</v>
      </c>
      <c r="I1" s="58">
        <v>2027</v>
      </c>
      <c r="J1" s="58">
        <v>2028</v>
      </c>
      <c r="K1" s="58">
        <v>2029</v>
      </c>
    </row>
    <row r="2" spans="1:11">
      <c r="F2" s="92"/>
      <c r="G2" s="92"/>
    </row>
    <row r="3" spans="1:11">
      <c r="A3" s="1" t="s">
        <v>1</v>
      </c>
      <c r="B3" s="1" t="s">
        <v>2</v>
      </c>
      <c r="D3" s="87">
        <f t="shared" ref="D3:D23" si="0">HLOOKUP($D$1,$F$1:$K$26,ROW(D3),)</f>
        <v>9.5000000000000001E-2</v>
      </c>
      <c r="F3" s="93">
        <v>9.5600000000000004E-2</v>
      </c>
      <c r="G3" s="94">
        <v>9.2999999999999999E-2</v>
      </c>
      <c r="H3" s="57">
        <v>9.5000000000000001E-2</v>
      </c>
      <c r="I3" s="65"/>
      <c r="J3" s="65"/>
      <c r="K3" s="65"/>
    </row>
    <row r="4" spans="1:11">
      <c r="B4" s="1" t="s">
        <v>124</v>
      </c>
      <c r="D4" s="43">
        <f t="shared" si="0"/>
        <v>0</v>
      </c>
      <c r="F4" s="95"/>
      <c r="G4" s="96"/>
      <c r="H4" s="59"/>
      <c r="I4" s="65"/>
      <c r="J4" s="65"/>
      <c r="K4" s="65"/>
    </row>
    <row r="5" spans="1:11">
      <c r="B5" s="1" t="s">
        <v>3</v>
      </c>
      <c r="D5" s="43">
        <f t="shared" si="0"/>
        <v>34990</v>
      </c>
      <c r="F5" s="97">
        <v>35040</v>
      </c>
      <c r="G5" s="98">
        <v>34424</v>
      </c>
      <c r="H5" s="43">
        <v>34990</v>
      </c>
      <c r="I5" s="65"/>
      <c r="J5" s="65"/>
      <c r="K5" s="65"/>
    </row>
    <row r="6" spans="1:11">
      <c r="B6" s="1" t="s">
        <v>4</v>
      </c>
      <c r="D6" s="43">
        <f t="shared" si="0"/>
        <v>33908</v>
      </c>
      <c r="F6" s="97">
        <v>34803</v>
      </c>
      <c r="G6" s="98">
        <v>33574</v>
      </c>
      <c r="H6" s="43">
        <v>33908</v>
      </c>
      <c r="I6" s="65"/>
      <c r="J6" s="65"/>
      <c r="K6" s="65"/>
    </row>
    <row r="7" spans="1:11">
      <c r="B7" s="1" t="s">
        <v>5</v>
      </c>
      <c r="D7" s="43">
        <f t="shared" si="0"/>
        <v>660000</v>
      </c>
      <c r="F7" s="97">
        <v>650000</v>
      </c>
      <c r="G7" s="98">
        <v>650000</v>
      </c>
      <c r="H7" s="43">
        <v>660000</v>
      </c>
      <c r="I7" s="65"/>
      <c r="J7" s="65"/>
      <c r="K7" s="65"/>
    </row>
    <row r="8" spans="1:11">
      <c r="A8" s="1" t="s">
        <v>6</v>
      </c>
      <c r="B8" s="1" t="s">
        <v>2</v>
      </c>
      <c r="D8" s="87">
        <f t="shared" si="0"/>
        <v>3.0599999999999999E-2</v>
      </c>
      <c r="F8" s="93">
        <v>3.1199999999999999E-2</v>
      </c>
      <c r="G8" s="94">
        <v>3.0200000000000001E-2</v>
      </c>
      <c r="H8" s="57">
        <v>3.0599999999999999E-2</v>
      </c>
      <c r="I8" s="65"/>
      <c r="J8" s="65"/>
      <c r="K8" s="65"/>
    </row>
    <row r="9" spans="1:11">
      <c r="B9" s="1" t="s">
        <v>124</v>
      </c>
      <c r="D9" s="43">
        <f t="shared" si="0"/>
        <v>0</v>
      </c>
      <c r="F9" s="95"/>
      <c r="G9" s="96"/>
      <c r="H9" s="59"/>
      <c r="I9" s="65"/>
      <c r="J9" s="65"/>
      <c r="K9" s="65"/>
    </row>
    <row r="10" spans="1:11">
      <c r="B10" s="1" t="s">
        <v>3</v>
      </c>
      <c r="D10" s="43">
        <f t="shared" si="0"/>
        <v>11191</v>
      </c>
      <c r="F10" s="97">
        <v>11167</v>
      </c>
      <c r="G10" s="98">
        <v>11034</v>
      </c>
      <c r="H10" s="43">
        <v>11191</v>
      </c>
      <c r="I10" s="65"/>
      <c r="J10" s="65"/>
      <c r="K10" s="65"/>
    </row>
    <row r="11" spans="1:11">
      <c r="B11" s="1" t="s">
        <v>4</v>
      </c>
      <c r="D11" s="43">
        <f t="shared" si="0"/>
        <v>10845</v>
      </c>
      <c r="F11" s="97">
        <v>11091</v>
      </c>
      <c r="G11" s="98">
        <v>10761</v>
      </c>
      <c r="H11" s="43">
        <v>10845</v>
      </c>
      <c r="I11" s="65"/>
      <c r="J11" s="65"/>
      <c r="K11" s="65"/>
    </row>
    <row r="12" spans="1:11">
      <c r="B12" s="1" t="s">
        <v>5</v>
      </c>
      <c r="D12" s="43">
        <f t="shared" si="0"/>
        <v>260000</v>
      </c>
      <c r="F12" s="97">
        <v>220000</v>
      </c>
      <c r="G12" s="98">
        <v>240000</v>
      </c>
      <c r="H12" s="43">
        <v>260000</v>
      </c>
      <c r="I12" s="65"/>
      <c r="J12" s="65"/>
      <c r="K12" s="65"/>
    </row>
    <row r="13" spans="1:11">
      <c r="A13" s="1" t="s">
        <v>7</v>
      </c>
      <c r="B13" s="1" t="s">
        <v>2</v>
      </c>
      <c r="D13" s="87">
        <f t="shared" si="0"/>
        <v>2.5999999999999999E-2</v>
      </c>
      <c r="F13" s="93">
        <v>2.64E-2</v>
      </c>
      <c r="G13" s="94">
        <v>2.5600000000000001E-2</v>
      </c>
      <c r="H13" s="57">
        <v>2.5999999999999999E-2</v>
      </c>
      <c r="I13" s="65"/>
      <c r="J13" s="65"/>
      <c r="K13" s="65"/>
    </row>
    <row r="14" spans="1:11">
      <c r="B14" s="1" t="s">
        <v>124</v>
      </c>
      <c r="D14" s="43">
        <f t="shared" si="0"/>
        <v>0</v>
      </c>
      <c r="F14" s="95"/>
      <c r="G14" s="96"/>
      <c r="H14" s="59"/>
      <c r="I14" s="65"/>
      <c r="J14" s="65"/>
      <c r="K14" s="65"/>
    </row>
    <row r="15" spans="1:11">
      <c r="B15" s="1" t="s">
        <v>3</v>
      </c>
      <c r="D15" s="43">
        <f t="shared" si="0"/>
        <v>18682</v>
      </c>
      <c r="F15" s="97">
        <v>19389</v>
      </c>
      <c r="G15" s="98">
        <v>18784</v>
      </c>
      <c r="H15" s="43">
        <v>18682</v>
      </c>
      <c r="I15" s="65"/>
      <c r="J15" s="65"/>
      <c r="K15" s="65"/>
    </row>
    <row r="16" spans="1:11">
      <c r="B16" s="1" t="s">
        <v>121</v>
      </c>
      <c r="D16" s="43">
        <f t="shared" si="0"/>
        <v>0</v>
      </c>
      <c r="F16" s="97">
        <v>0</v>
      </c>
      <c r="G16" s="98">
        <v>0</v>
      </c>
      <c r="H16" s="43">
        <v>0</v>
      </c>
      <c r="I16" s="65"/>
      <c r="J16" s="65"/>
      <c r="K16" s="65"/>
    </row>
    <row r="17" spans="1:11">
      <c r="B17" s="1" t="s">
        <v>5</v>
      </c>
      <c r="D17" s="43">
        <f t="shared" si="0"/>
        <v>170000</v>
      </c>
      <c r="F17" s="97">
        <v>170000</v>
      </c>
      <c r="G17" s="98">
        <v>170000</v>
      </c>
      <c r="H17" s="43">
        <v>170000</v>
      </c>
      <c r="I17" s="65"/>
      <c r="J17" s="65"/>
      <c r="K17" s="65"/>
    </row>
    <row r="18" spans="1:11">
      <c r="A18" s="1" t="s">
        <v>122</v>
      </c>
      <c r="B18" s="1" t="s">
        <v>2</v>
      </c>
      <c r="D18" s="87">
        <f t="shared" si="0"/>
        <v>2.8E-3</v>
      </c>
      <c r="F18" s="93"/>
      <c r="G18" s="94"/>
      <c r="H18" s="57">
        <v>2.8E-3</v>
      </c>
      <c r="I18" s="65"/>
      <c r="J18" s="65"/>
      <c r="K18" s="65"/>
    </row>
    <row r="19" spans="1:11">
      <c r="B19" s="1" t="s">
        <v>124</v>
      </c>
      <c r="D19" s="43">
        <f t="shared" si="0"/>
        <v>0</v>
      </c>
      <c r="F19" s="97"/>
      <c r="G19" s="98"/>
      <c r="H19" s="43"/>
      <c r="I19" s="65"/>
      <c r="J19" s="65"/>
      <c r="K19" s="65"/>
    </row>
    <row r="20" spans="1:11">
      <c r="B20" s="1" t="s">
        <v>3</v>
      </c>
      <c r="D20" s="43">
        <f t="shared" si="0"/>
        <v>1767</v>
      </c>
      <c r="F20" s="97"/>
      <c r="G20" s="98"/>
      <c r="H20" s="43">
        <v>1767</v>
      </c>
      <c r="I20" s="65"/>
      <c r="J20" s="65"/>
      <c r="K20" s="65"/>
    </row>
    <row r="21" spans="1:11">
      <c r="B21" s="1" t="s">
        <v>123</v>
      </c>
      <c r="D21" s="43">
        <f t="shared" si="0"/>
        <v>74</v>
      </c>
      <c r="F21" s="97"/>
      <c r="G21" s="98"/>
      <c r="H21" s="43">
        <v>74</v>
      </c>
      <c r="I21" s="65"/>
      <c r="J21" s="65"/>
      <c r="K21" s="65"/>
    </row>
    <row r="22" spans="1:11">
      <c r="B22" s="1" t="s">
        <v>121</v>
      </c>
      <c r="D22" s="43">
        <f t="shared" si="0"/>
        <v>0</v>
      </c>
      <c r="F22" s="97"/>
      <c r="G22" s="98"/>
      <c r="H22" s="43">
        <v>0</v>
      </c>
      <c r="I22" s="65"/>
      <c r="J22" s="65"/>
      <c r="K22" s="65"/>
    </row>
    <row r="23" spans="1:11">
      <c r="B23" s="1" t="s">
        <v>5</v>
      </c>
      <c r="D23" s="43">
        <f t="shared" si="0"/>
        <v>30000</v>
      </c>
      <c r="F23" s="97"/>
      <c r="G23" s="98"/>
      <c r="H23" s="43">
        <v>30000</v>
      </c>
      <c r="I23" s="65"/>
      <c r="J23" s="65"/>
      <c r="K23" s="65"/>
    </row>
    <row r="24" spans="1:11">
      <c r="A24" s="1" t="s">
        <v>43</v>
      </c>
      <c r="B24" s="1" t="s">
        <v>44</v>
      </c>
      <c r="D24" s="43">
        <f>HLOOKUP($D$1,$F$1:$K$26,ROW(D24),)</f>
        <v>0</v>
      </c>
      <c r="F24" s="97">
        <v>0</v>
      </c>
      <c r="G24" s="98">
        <v>0</v>
      </c>
      <c r="H24" s="43">
        <v>0</v>
      </c>
      <c r="I24" s="65"/>
      <c r="J24" s="65"/>
      <c r="K24" s="65"/>
    </row>
    <row r="25" spans="1:11">
      <c r="B25" s="1" t="s">
        <v>45</v>
      </c>
      <c r="D25" s="43">
        <f>HLOOKUP($D$1,$F$1:$K$26,ROW(D25),)</f>
        <v>310000</v>
      </c>
      <c r="F25" s="97">
        <v>295000</v>
      </c>
      <c r="G25" s="98">
        <v>305000</v>
      </c>
      <c r="H25" s="43">
        <v>310000</v>
      </c>
      <c r="I25" s="65"/>
      <c r="J25" s="65"/>
      <c r="K25" s="65"/>
    </row>
    <row r="26" spans="1:11">
      <c r="B26" s="1" t="s">
        <v>46</v>
      </c>
      <c r="D26" s="43">
        <f>HLOOKUP($D$1,$F$1:$K$26,ROW(D26),)</f>
        <v>570000</v>
      </c>
      <c r="F26" s="97">
        <v>545000</v>
      </c>
      <c r="G26" s="98">
        <v>560000</v>
      </c>
      <c r="H26" s="43">
        <v>570000</v>
      </c>
      <c r="I26" s="65"/>
      <c r="J26" s="65"/>
      <c r="K26" s="65"/>
    </row>
    <row r="27" spans="1:11">
      <c r="B27" s="1" t="s">
        <v>113</v>
      </c>
      <c r="D27" s="43">
        <v>100000</v>
      </c>
      <c r="F27" s="43"/>
      <c r="G27" s="43"/>
      <c r="H27" s="43">
        <v>100000</v>
      </c>
      <c r="I27" s="65"/>
      <c r="J27" s="65"/>
      <c r="K27" s="65"/>
    </row>
    <row r="28" spans="1:11">
      <c r="A28" s="1" t="s">
        <v>8</v>
      </c>
      <c r="D28" s="43"/>
    </row>
    <row r="29" spans="1:11">
      <c r="A29" s="1" t="s">
        <v>9</v>
      </c>
      <c r="B29" s="1" t="s">
        <v>3</v>
      </c>
      <c r="C29" s="2" t="s">
        <v>23</v>
      </c>
      <c r="D29" s="43">
        <f>ROUNDUP(D5*0.7,0)</f>
        <v>24493</v>
      </c>
    </row>
    <row r="30" spans="1:11">
      <c r="B30" s="1" t="s">
        <v>4</v>
      </c>
      <c r="C30" s="2" t="s">
        <v>144</v>
      </c>
      <c r="D30" s="43">
        <f>ROUNDUP(D6*0.7,0)</f>
        <v>23736</v>
      </c>
    </row>
    <row r="31" spans="1:11">
      <c r="A31" s="1" t="s">
        <v>10</v>
      </c>
      <c r="B31" s="1" t="s">
        <v>3</v>
      </c>
      <c r="C31" s="2" t="s">
        <v>145</v>
      </c>
      <c r="D31" s="43">
        <f>ROUNDUP(D10*0.7,0)</f>
        <v>7834</v>
      </c>
    </row>
    <row r="32" spans="1:11">
      <c r="B32" s="1" t="s">
        <v>4</v>
      </c>
      <c r="C32" s="2" t="s">
        <v>146</v>
      </c>
      <c r="D32" s="43">
        <f>ROUNDUP(D11*0.7,0)</f>
        <v>7592</v>
      </c>
    </row>
    <row r="33" spans="1:4">
      <c r="A33" s="1" t="s">
        <v>14</v>
      </c>
      <c r="B33" s="1" t="s">
        <v>3</v>
      </c>
      <c r="C33" s="2" t="s">
        <v>147</v>
      </c>
      <c r="D33" s="43">
        <f>ROUNDUP(D15*0.7,0)</f>
        <v>13078</v>
      </c>
    </row>
    <row r="34" spans="1:4">
      <c r="B34" s="1" t="s">
        <v>127</v>
      </c>
      <c r="C34" s="2" t="s">
        <v>148</v>
      </c>
      <c r="D34" s="43">
        <f>ROUNDUP(D16*0.7,0)</f>
        <v>0</v>
      </c>
    </row>
    <row r="35" spans="1:4">
      <c r="A35" s="1" t="s">
        <v>131</v>
      </c>
      <c r="B35" s="1" t="s">
        <v>132</v>
      </c>
      <c r="C35" s="2" t="s">
        <v>149</v>
      </c>
      <c r="D35" s="43">
        <f>ROUNDUP(D20*0.7,0)</f>
        <v>1237</v>
      </c>
    </row>
    <row r="36" spans="1:4">
      <c r="B36" s="1" t="s">
        <v>133</v>
      </c>
      <c r="C36" s="2" t="s">
        <v>150</v>
      </c>
      <c r="D36" s="43">
        <f>ROUNDUP(D21*0.7,0)</f>
        <v>52</v>
      </c>
    </row>
    <row r="37" spans="1:4">
      <c r="B37" s="1" t="s">
        <v>4</v>
      </c>
      <c r="C37" s="2" t="s">
        <v>151</v>
      </c>
      <c r="D37" s="43">
        <f>ROUNDUP(D22*0.7,0)</f>
        <v>0</v>
      </c>
    </row>
    <row r="38" spans="1:4">
      <c r="A38" s="1" t="s">
        <v>11</v>
      </c>
      <c r="B38" s="1" t="s">
        <v>3</v>
      </c>
      <c r="C38" s="2" t="s">
        <v>24</v>
      </c>
      <c r="D38" s="43">
        <f>ROUNDUP(D5*0.5,0)</f>
        <v>17495</v>
      </c>
    </row>
    <row r="39" spans="1:4">
      <c r="B39" s="1" t="s">
        <v>4</v>
      </c>
      <c r="C39" s="2" t="s">
        <v>152</v>
      </c>
      <c r="D39" s="43">
        <f>ROUNDUP(D6*0.5,0)</f>
        <v>16954</v>
      </c>
    </row>
    <row r="40" spans="1:4">
      <c r="A40" s="1" t="s">
        <v>12</v>
      </c>
      <c r="B40" s="1" t="s">
        <v>3</v>
      </c>
      <c r="C40" s="2" t="s">
        <v>153</v>
      </c>
      <c r="D40" s="43">
        <f>ROUNDUP(D10*0.5,0)</f>
        <v>5596</v>
      </c>
    </row>
    <row r="41" spans="1:4">
      <c r="B41" s="1" t="s">
        <v>4</v>
      </c>
      <c r="C41" s="2" t="s">
        <v>154</v>
      </c>
      <c r="D41" s="43">
        <f>ROUNDUP(D11*0.5,0)</f>
        <v>5423</v>
      </c>
    </row>
    <row r="42" spans="1:4">
      <c r="A42" s="1" t="s">
        <v>13</v>
      </c>
      <c r="B42" s="1" t="s">
        <v>3</v>
      </c>
      <c r="C42" s="2" t="s">
        <v>155</v>
      </c>
      <c r="D42" s="43">
        <f>ROUNDUP(D15*0.5,0)</f>
        <v>9341</v>
      </c>
    </row>
    <row r="43" spans="1:4">
      <c r="B43" s="1" t="s">
        <v>4</v>
      </c>
      <c r="C43" s="2" t="s">
        <v>156</v>
      </c>
      <c r="D43" s="43">
        <f>ROUNDUP(D16*0.5,0)</f>
        <v>0</v>
      </c>
    </row>
    <row r="44" spans="1:4">
      <c r="A44" s="1" t="s">
        <v>134</v>
      </c>
      <c r="B44" s="1" t="s">
        <v>132</v>
      </c>
      <c r="C44" s="2" t="s">
        <v>157</v>
      </c>
      <c r="D44" s="43">
        <f>ROUNDUP(D20*0.5,0)</f>
        <v>884</v>
      </c>
    </row>
    <row r="45" spans="1:4">
      <c r="B45" s="1" t="s">
        <v>133</v>
      </c>
      <c r="C45" s="2" t="s">
        <v>158</v>
      </c>
      <c r="D45" s="43">
        <f>ROUNDUP(D21*0.5,0)</f>
        <v>37</v>
      </c>
    </row>
    <row r="46" spans="1:4">
      <c r="B46" s="1" t="s">
        <v>4</v>
      </c>
      <c r="C46" s="2" t="s">
        <v>159</v>
      </c>
      <c r="D46" s="43">
        <f>ROUNDUP(D22*0.5,0)</f>
        <v>0</v>
      </c>
    </row>
    <row r="47" spans="1:4">
      <c r="A47" s="1" t="s">
        <v>15</v>
      </c>
      <c r="B47" s="1" t="s">
        <v>3</v>
      </c>
      <c r="C47" s="2" t="s">
        <v>22</v>
      </c>
      <c r="D47" s="43">
        <f>ROUNDUP(D5*0.2,0)</f>
        <v>6998</v>
      </c>
    </row>
    <row r="48" spans="1:4">
      <c r="B48" s="1" t="s">
        <v>4</v>
      </c>
      <c r="C48" s="2" t="s">
        <v>160</v>
      </c>
      <c r="D48" s="43">
        <f>ROUNDUP(D6*0.2,0)</f>
        <v>6782</v>
      </c>
    </row>
    <row r="49" spans="1:4">
      <c r="A49" s="1" t="s">
        <v>16</v>
      </c>
      <c r="B49" s="1" t="s">
        <v>3</v>
      </c>
      <c r="C49" s="2" t="s">
        <v>161</v>
      </c>
      <c r="D49" s="43">
        <f>ROUNDUP(D10*0.2,0)</f>
        <v>2239</v>
      </c>
    </row>
    <row r="50" spans="1:4">
      <c r="B50" s="1" t="s">
        <v>4</v>
      </c>
      <c r="C50" s="2" t="s">
        <v>162</v>
      </c>
      <c r="D50" s="43">
        <f>ROUNDUP(D11*0.2,0)</f>
        <v>2169</v>
      </c>
    </row>
    <row r="51" spans="1:4">
      <c r="A51" s="1" t="s">
        <v>17</v>
      </c>
      <c r="B51" s="1" t="s">
        <v>3</v>
      </c>
      <c r="C51" s="2" t="s">
        <v>163</v>
      </c>
      <c r="D51" s="43">
        <f>ROUNDUP(D15*0.2,0)</f>
        <v>3737</v>
      </c>
    </row>
    <row r="52" spans="1:4">
      <c r="B52" s="1" t="s">
        <v>4</v>
      </c>
      <c r="C52" s="2" t="s">
        <v>164</v>
      </c>
      <c r="D52" s="43">
        <f>ROUNDUP(D16*0.2,0)</f>
        <v>0</v>
      </c>
    </row>
    <row r="53" spans="1:4">
      <c r="A53" s="1" t="s">
        <v>135</v>
      </c>
      <c r="B53" s="1" t="s">
        <v>132</v>
      </c>
      <c r="C53" s="2" t="s">
        <v>165</v>
      </c>
      <c r="D53" s="43">
        <f>ROUNDUP(D20*0.2,0)</f>
        <v>354</v>
      </c>
    </row>
    <row r="54" spans="1:4">
      <c r="B54" s="1" t="s">
        <v>133</v>
      </c>
      <c r="C54" s="2" t="s">
        <v>166</v>
      </c>
      <c r="D54" s="43">
        <f>ROUNDUP(D21*0.2,0)</f>
        <v>15</v>
      </c>
    </row>
    <row r="55" spans="1:4">
      <c r="B55" s="1" t="s">
        <v>4</v>
      </c>
      <c r="C55" s="2" t="s">
        <v>167</v>
      </c>
      <c r="D55" s="43">
        <f>ROUNDUP(D22*0.2,0)</f>
        <v>0</v>
      </c>
    </row>
    <row r="56" spans="1:4">
      <c r="A56" s="1" t="s">
        <v>18</v>
      </c>
      <c r="D56" s="43"/>
    </row>
    <row r="57" spans="1:4">
      <c r="A57" s="1" t="s">
        <v>9</v>
      </c>
      <c r="B57" s="1" t="s">
        <v>3</v>
      </c>
      <c r="C57" s="2" t="s">
        <v>168</v>
      </c>
      <c r="D57" s="43">
        <f>ROUNDUP((D5-D29)*0.5,0)</f>
        <v>5249</v>
      </c>
    </row>
    <row r="58" spans="1:4">
      <c r="A58" s="1" t="s">
        <v>10</v>
      </c>
      <c r="B58" s="1" t="s">
        <v>3</v>
      </c>
      <c r="C58" s="2" t="s">
        <v>169</v>
      </c>
      <c r="D58" s="43">
        <f>ROUNDUP((D10-D31)*0.5,0)</f>
        <v>1679</v>
      </c>
    </row>
    <row r="59" spans="1:4">
      <c r="A59" s="1" t="s">
        <v>136</v>
      </c>
      <c r="B59" s="1" t="s">
        <v>3</v>
      </c>
      <c r="C59" s="2" t="s">
        <v>170</v>
      </c>
      <c r="D59" s="43">
        <f>ROUNDUP((D20-D35)*0.5,0)</f>
        <v>265</v>
      </c>
    </row>
    <row r="60" spans="1:4">
      <c r="A60" s="1" t="s">
        <v>137</v>
      </c>
      <c r="B60" s="1" t="s">
        <v>123</v>
      </c>
      <c r="C60" s="2" t="s">
        <v>171</v>
      </c>
      <c r="D60" s="43">
        <f>ROUNDUP((D21-D36)*0.5,0)</f>
        <v>11</v>
      </c>
    </row>
    <row r="61" spans="1:4">
      <c r="A61" s="1" t="s">
        <v>11</v>
      </c>
      <c r="B61" s="1" t="s">
        <v>3</v>
      </c>
      <c r="C61" s="2" t="s">
        <v>172</v>
      </c>
      <c r="D61" s="43">
        <f>ROUNDUP((D5-D38)*0.5,0)</f>
        <v>8748</v>
      </c>
    </row>
    <row r="62" spans="1:4">
      <c r="A62" s="1" t="s">
        <v>12</v>
      </c>
      <c r="B62" s="1" t="s">
        <v>3</v>
      </c>
      <c r="C62" s="2" t="s">
        <v>173</v>
      </c>
      <c r="D62" s="43">
        <f>ROUNDUP((D10-D40)*0.5,0)</f>
        <v>2798</v>
      </c>
    </row>
    <row r="63" spans="1:4">
      <c r="A63" s="1" t="s">
        <v>138</v>
      </c>
      <c r="B63" s="1" t="s">
        <v>3</v>
      </c>
      <c r="C63" s="2" t="s">
        <v>174</v>
      </c>
      <c r="D63" s="43">
        <f>ROUNDUP((D20-D44)*0.5,0)</f>
        <v>442</v>
      </c>
    </row>
    <row r="64" spans="1:4">
      <c r="A64" s="1" t="s">
        <v>139</v>
      </c>
      <c r="B64" s="1" t="s">
        <v>123</v>
      </c>
      <c r="C64" s="2" t="s">
        <v>175</v>
      </c>
      <c r="D64" s="43">
        <f>ROUNDUP((D21-D45)*0.5,0)</f>
        <v>19</v>
      </c>
    </row>
    <row r="65" spans="1:4">
      <c r="A65" s="1" t="s">
        <v>15</v>
      </c>
      <c r="B65" s="1" t="s">
        <v>3</v>
      </c>
      <c r="C65" s="2" t="s">
        <v>176</v>
      </c>
      <c r="D65" s="43">
        <f>ROUNDUP((D5-D47)*0.5,0)</f>
        <v>13996</v>
      </c>
    </row>
    <row r="66" spans="1:4">
      <c r="A66" s="1" t="s">
        <v>16</v>
      </c>
      <c r="B66" s="1" t="s">
        <v>3</v>
      </c>
      <c r="C66" s="2" t="s">
        <v>177</v>
      </c>
      <c r="D66" s="43">
        <f>ROUNDUP((D10-D49)*0.5,0)</f>
        <v>4476</v>
      </c>
    </row>
    <row r="67" spans="1:4">
      <c r="A67" s="1" t="s">
        <v>140</v>
      </c>
      <c r="B67" s="1" t="s">
        <v>3</v>
      </c>
      <c r="C67" s="2" t="s">
        <v>178</v>
      </c>
      <c r="D67" s="43">
        <f>ROUNDUP((D20-D53)*0.5,0)</f>
        <v>707</v>
      </c>
    </row>
    <row r="68" spans="1:4">
      <c r="A68" s="1" t="s">
        <v>141</v>
      </c>
      <c r="B68" s="1" t="s">
        <v>123</v>
      </c>
      <c r="C68" s="2" t="s">
        <v>179</v>
      </c>
      <c r="D68" s="43">
        <f>ROUNDUP((D21-D54)*0.5,0)</f>
        <v>30</v>
      </c>
    </row>
    <row r="69" spans="1:4">
      <c r="A69" s="1" t="s">
        <v>19</v>
      </c>
      <c r="B69" s="1" t="s">
        <v>3</v>
      </c>
      <c r="C69" s="2" t="s">
        <v>24</v>
      </c>
      <c r="D69" s="43">
        <f>ROUNDUP(D5*0.5,0)</f>
        <v>17495</v>
      </c>
    </row>
    <row r="70" spans="1:4">
      <c r="A70" s="1" t="s">
        <v>20</v>
      </c>
      <c r="B70" s="1" t="s">
        <v>3</v>
      </c>
      <c r="C70" s="2" t="s">
        <v>153</v>
      </c>
      <c r="D70" s="43">
        <f>ROUNDUP(D10*0.5,0)</f>
        <v>5596</v>
      </c>
    </row>
    <row r="71" spans="1:4">
      <c r="A71" s="1" t="s">
        <v>142</v>
      </c>
      <c r="B71" s="1" t="s">
        <v>3</v>
      </c>
      <c r="C71" s="2" t="s">
        <v>157</v>
      </c>
      <c r="D71" s="43">
        <f>ROUNDUP(D20*0.5,0)</f>
        <v>884</v>
      </c>
    </row>
    <row r="72" spans="1:4">
      <c r="A72" s="1" t="s">
        <v>143</v>
      </c>
      <c r="B72" s="1" t="s">
        <v>123</v>
      </c>
      <c r="C72" s="2" t="s">
        <v>158</v>
      </c>
      <c r="D72" s="43">
        <f>ROUNDUP(D21*0.5,0)</f>
        <v>37</v>
      </c>
    </row>
  </sheetData>
  <phoneticPr fontId="2"/>
  <dataValidations count="1">
    <dataValidation type="list" allowBlank="1" showInputMessage="1" showErrorMessage="1" sqref="D1" xr:uid="{73581AB5-94CD-4547-95ED-6287D3069CA6}">
      <formula1>$F$1:$K$1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7049-475B-4B54-AB42-DC3D5FBEF0BA}">
  <sheetPr filterMode="1">
    <pageSetUpPr fitToPage="1"/>
  </sheetPr>
  <dimension ref="B1:AF260"/>
  <sheetViews>
    <sheetView showRowColHeaders="0" tabSelected="1" zoomScale="85" zoomScaleNormal="85" workbookViewId="0">
      <selection activeCell="F8" sqref="F8"/>
    </sheetView>
  </sheetViews>
  <sheetFormatPr defaultColWidth="9" defaultRowHeight="19.95" customHeight="1"/>
  <cols>
    <col min="1" max="1" width="1.69921875" style="34" customWidth="1"/>
    <col min="2" max="3" width="3.59765625" style="34" hidden="1" customWidth="1"/>
    <col min="4" max="4" width="3.69921875" style="34" customWidth="1"/>
    <col min="5" max="5" width="19.69921875" style="34" customWidth="1"/>
    <col min="6" max="15" width="15.59765625" style="34" customWidth="1"/>
    <col min="16" max="16" width="13.59765625" style="34" hidden="1" customWidth="1"/>
    <col min="17" max="17" width="13.59765625" style="34" customWidth="1"/>
    <col min="18" max="21" width="12.69921875" style="34" customWidth="1"/>
    <col min="22" max="22" width="9" style="34"/>
    <col min="23" max="23" width="21.69921875" style="34" bestFit="1" customWidth="1"/>
    <col min="24" max="16384" width="9" style="34"/>
  </cols>
  <sheetData>
    <row r="1" spans="2:16" ht="9" customHeight="1">
      <c r="B1" s="52"/>
      <c r="C1" s="50"/>
      <c r="D1" s="39"/>
    </row>
    <row r="2" spans="2:16" ht="19.95" customHeight="1">
      <c r="C2" s="50"/>
      <c r="D2" s="39"/>
      <c r="E2" s="34" t="s">
        <v>209</v>
      </c>
    </row>
    <row r="3" spans="2:16" ht="19.95" hidden="1" customHeight="1">
      <c r="B3" s="52"/>
      <c r="C3" s="39"/>
      <c r="D3" s="39"/>
      <c r="F3" s="9" t="s">
        <v>74</v>
      </c>
      <c r="G3" s="9" t="s">
        <v>229</v>
      </c>
      <c r="H3" s="9" t="s">
        <v>262</v>
      </c>
    </row>
    <row r="4" spans="2:16" ht="19.95" hidden="1" customHeight="1">
      <c r="B4" s="52"/>
      <c r="C4" s="39"/>
      <c r="D4" s="39"/>
      <c r="F4" s="84">
        <v>12</v>
      </c>
      <c r="G4" s="56">
        <f ca="1">F129</f>
        <v>7</v>
      </c>
      <c r="H4" s="61"/>
      <c r="I4" s="66" t="s">
        <v>75</v>
      </c>
    </row>
    <row r="5" spans="2:16" ht="19.95" customHeight="1">
      <c r="C5" s="50"/>
      <c r="D5" s="39"/>
    </row>
    <row r="6" spans="2:16" ht="19.95" customHeight="1">
      <c r="C6" s="50"/>
      <c r="D6" s="39"/>
      <c r="E6" s="34" t="s">
        <v>208</v>
      </c>
    </row>
    <row r="7" spans="2:16" ht="19.95" customHeight="1">
      <c r="B7" s="52"/>
      <c r="C7" s="50"/>
      <c r="D7" s="39"/>
      <c r="E7" s="37"/>
      <c r="F7" s="37" t="s">
        <v>26</v>
      </c>
      <c r="G7" s="37" t="s">
        <v>52</v>
      </c>
      <c r="H7" s="37" t="s">
        <v>53</v>
      </c>
      <c r="I7" s="37" t="s">
        <v>54</v>
      </c>
      <c r="J7" s="37" t="s">
        <v>55</v>
      </c>
      <c r="K7" s="37" t="s">
        <v>56</v>
      </c>
      <c r="L7" s="37" t="s">
        <v>57</v>
      </c>
      <c r="M7" s="37" t="s">
        <v>58</v>
      </c>
      <c r="N7" s="37" t="s">
        <v>59</v>
      </c>
      <c r="O7" s="37" t="s">
        <v>60</v>
      </c>
      <c r="P7" s="66" t="s">
        <v>266</v>
      </c>
    </row>
    <row r="8" spans="2:16" ht="19.95" customHeight="1">
      <c r="B8" s="52"/>
      <c r="C8" s="50"/>
      <c r="D8" s="39"/>
      <c r="E8" s="37" t="s">
        <v>299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6" t="s">
        <v>300</v>
      </c>
    </row>
    <row r="9" spans="2:16" ht="19.95" hidden="1" customHeight="1">
      <c r="B9" s="52"/>
      <c r="C9" s="39"/>
      <c r="D9" s="39"/>
      <c r="E9" s="9" t="s">
        <v>187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6" t="s">
        <v>267</v>
      </c>
    </row>
    <row r="10" spans="2:16" ht="19.95" hidden="1" customHeight="1">
      <c r="B10" s="52"/>
      <c r="C10" s="39"/>
      <c r="D10" s="39"/>
      <c r="E10" s="9" t="s">
        <v>188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6" t="s">
        <v>268</v>
      </c>
    </row>
    <row r="11" spans="2:16" ht="9" customHeight="1">
      <c r="C11" s="5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6" ht="19.95" customHeight="1">
      <c r="C12" s="50"/>
      <c r="D12" s="39"/>
      <c r="E12" s="39" t="s">
        <v>210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16" ht="19.95" customHeight="1">
      <c r="B13" s="52"/>
      <c r="C13" s="51"/>
      <c r="D13" s="44"/>
      <c r="E13" s="37" t="s">
        <v>88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6" ht="19.95" customHeight="1">
      <c r="B14" s="52"/>
      <c r="C14" s="51"/>
      <c r="D14" s="44"/>
      <c r="E14" s="37" t="s">
        <v>106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2:16" ht="9" customHeight="1">
      <c r="C15" s="49"/>
      <c r="D15" s="46"/>
      <c r="E15" s="39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2:16" ht="19.95" customHeight="1">
      <c r="B16" s="52"/>
      <c r="C16" s="49"/>
      <c r="D16" s="46"/>
      <c r="E16" s="47" t="s">
        <v>323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2:15" ht="19.95" customHeight="1">
      <c r="B17" s="52"/>
      <c r="C17" s="50"/>
      <c r="D17" s="39"/>
      <c r="E17" s="37" t="s">
        <v>213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2:15" ht="9" customHeight="1">
      <c r="C18" s="49"/>
      <c r="D18" s="46"/>
      <c r="E18" s="39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2:15" ht="19.95" hidden="1" customHeight="1">
      <c r="C19" s="49"/>
      <c r="D19" s="46"/>
      <c r="E19" s="39" t="s">
        <v>211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 ht="19.95" hidden="1" customHeight="1">
      <c r="B20" s="52"/>
      <c r="C20" s="49"/>
      <c r="D20" s="46"/>
      <c r="E20" s="39" t="s">
        <v>212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2:15" ht="19.95" hidden="1" customHeight="1">
      <c r="B21" s="52"/>
      <c r="C21" s="49"/>
      <c r="D21" s="46"/>
      <c r="E21" s="36" t="s">
        <v>213</v>
      </c>
      <c r="F21" s="63"/>
      <c r="G21" s="63"/>
      <c r="H21" s="63"/>
      <c r="I21" s="63"/>
      <c r="J21" s="62"/>
      <c r="K21" s="62"/>
      <c r="L21" s="62"/>
      <c r="M21" s="62"/>
      <c r="N21" s="62"/>
      <c r="O21" s="62"/>
    </row>
    <row r="22" spans="2:15" ht="9" hidden="1" customHeight="1">
      <c r="C22" s="49"/>
      <c r="D22" s="46"/>
      <c r="E22" s="39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2:15" ht="19.95" customHeight="1">
      <c r="C23" s="49"/>
      <c r="D23" s="46"/>
      <c r="E23" s="39" t="s">
        <v>214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2:15" ht="19.95" customHeight="1">
      <c r="B24" s="52"/>
      <c r="C24" s="51"/>
      <c r="D24" s="44"/>
      <c r="E24" s="37" t="s">
        <v>31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2:15" ht="19.95" hidden="1" customHeight="1">
      <c r="B25" s="52"/>
      <c r="C25" s="44"/>
      <c r="D25" s="44"/>
      <c r="E25" s="36" t="s">
        <v>29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2:15" ht="19.95" hidden="1" customHeight="1">
      <c r="B26" s="52"/>
      <c r="C26" s="44"/>
      <c r="D26" s="44"/>
      <c r="E26" s="36" t="s">
        <v>108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2:15" ht="9" customHeight="1">
      <c r="B27" s="52"/>
      <c r="C27" s="48"/>
    </row>
    <row r="28" spans="2:15" ht="19.95" customHeight="1">
      <c r="B28" s="52"/>
      <c r="C28" s="51"/>
      <c r="D28" s="44"/>
      <c r="E28" s="37" t="s">
        <v>25</v>
      </c>
      <c r="F28" s="27">
        <f ca="1">SUM(F194:I194)</f>
        <v>0</v>
      </c>
      <c r="G28" s="39" t="s">
        <v>215</v>
      </c>
      <c r="H28" s="37" t="s">
        <v>216</v>
      </c>
      <c r="I28" s="27" t="e">
        <f ca="1">F28/AVERAGE(F102:O102)</f>
        <v>#DIV/0!</v>
      </c>
      <c r="J28" s="34" t="s">
        <v>217</v>
      </c>
    </row>
    <row r="29" spans="2:15" ht="19.95" customHeight="1">
      <c r="C29" s="48"/>
    </row>
    <row r="30" spans="2:15" ht="19.95" customHeight="1">
      <c r="C30" s="48"/>
      <c r="E30" s="1" t="s">
        <v>218</v>
      </c>
    </row>
    <row r="31" spans="2:15" ht="19.95" customHeight="1">
      <c r="C31" s="48"/>
      <c r="E31" s="1" t="s">
        <v>219</v>
      </c>
    </row>
    <row r="32" spans="2:15" ht="19.95" customHeight="1">
      <c r="C32" s="48"/>
      <c r="E32" s="1" t="s">
        <v>220</v>
      </c>
    </row>
    <row r="33" spans="2:5" ht="19.95" customHeight="1">
      <c r="C33" s="48"/>
      <c r="E33" s="1" t="s">
        <v>318</v>
      </c>
    </row>
    <row r="34" spans="2:5" ht="19.95" customHeight="1">
      <c r="C34" s="48"/>
      <c r="E34" s="1" t="s">
        <v>317</v>
      </c>
    </row>
    <row r="35" spans="2:5" ht="19.95" customHeight="1">
      <c r="C35" s="48"/>
      <c r="E35" s="1" t="s">
        <v>319</v>
      </c>
    </row>
    <row r="36" spans="2:5" ht="19.95" customHeight="1">
      <c r="C36" s="48"/>
      <c r="E36" s="1"/>
    </row>
    <row r="37" spans="2:5" ht="19.95" customHeight="1">
      <c r="C37" s="48"/>
      <c r="E37" s="1" t="s">
        <v>221</v>
      </c>
    </row>
    <row r="38" spans="2:5" ht="19.95" customHeight="1">
      <c r="C38" s="48"/>
      <c r="E38" s="1" t="s">
        <v>222</v>
      </c>
    </row>
    <row r="39" spans="2:5" ht="19.95" customHeight="1">
      <c r="C39" s="48"/>
      <c r="E39" s="1" t="s">
        <v>223</v>
      </c>
    </row>
    <row r="40" spans="2:5" ht="19.95" customHeight="1">
      <c r="C40" s="48"/>
      <c r="E40" s="1" t="s">
        <v>224</v>
      </c>
    </row>
    <row r="41" spans="2:5" ht="19.95" customHeight="1">
      <c r="C41" s="48"/>
      <c r="E41" s="1" t="s">
        <v>225</v>
      </c>
    </row>
    <row r="42" spans="2:5" ht="19.95" customHeight="1">
      <c r="C42" s="48"/>
      <c r="E42" s="1" t="s">
        <v>226</v>
      </c>
    </row>
    <row r="43" spans="2:5" ht="19.95" customHeight="1">
      <c r="C43" s="48"/>
      <c r="E43" s="1" t="s">
        <v>320</v>
      </c>
    </row>
    <row r="44" spans="2:5" ht="19.95" customHeight="1">
      <c r="C44" s="48"/>
      <c r="E44" s="1" t="s">
        <v>321</v>
      </c>
    </row>
    <row r="45" spans="2:5" ht="19.95" customHeight="1">
      <c r="C45" s="48"/>
      <c r="E45" s="1" t="s">
        <v>322</v>
      </c>
    </row>
    <row r="46" spans="2:5" ht="19.95" customHeight="1">
      <c r="C46" s="48"/>
      <c r="E46" s="1"/>
    </row>
    <row r="47" spans="2:5" ht="9" hidden="1" customHeight="1">
      <c r="B47" s="52"/>
    </row>
    <row r="48" spans="2:5" ht="20.100000000000001" hidden="1" customHeight="1">
      <c r="B48" s="52"/>
    </row>
    <row r="49" spans="2:32" ht="20.100000000000001" hidden="1" customHeight="1">
      <c r="B49" s="52"/>
    </row>
    <row r="50" spans="2:32" ht="20.100000000000001" hidden="1" customHeight="1">
      <c r="B50" s="52"/>
    </row>
    <row r="51" spans="2:32" ht="20.100000000000001" hidden="1" customHeight="1">
      <c r="B51" s="52"/>
      <c r="C51" s="100" t="s">
        <v>306</v>
      </c>
      <c r="D51" s="99" t="s">
        <v>230</v>
      </c>
      <c r="E51" s="9" t="s">
        <v>303</v>
      </c>
      <c r="F51" s="88" t="str">
        <f ca="1">IFERROR(ROUNDDOWN(F159+F161,),"")</f>
        <v/>
      </c>
      <c r="G51" s="27" t="str">
        <f t="shared" ref="G51:O51" ca="1" si="0">IFERROR(ROUNDDOWN(G159+G161,),"")</f>
        <v/>
      </c>
      <c r="H51" s="27" t="str">
        <f t="shared" ca="1" si="0"/>
        <v/>
      </c>
      <c r="I51" s="27" t="str">
        <f t="shared" ca="1" si="0"/>
        <v/>
      </c>
      <c r="J51" s="27" t="str">
        <f t="shared" ca="1" si="0"/>
        <v/>
      </c>
      <c r="K51" s="27" t="str">
        <f t="shared" ca="1" si="0"/>
        <v/>
      </c>
      <c r="L51" s="27" t="str">
        <f t="shared" ca="1" si="0"/>
        <v/>
      </c>
      <c r="M51" s="27" t="str">
        <f t="shared" ca="1" si="0"/>
        <v/>
      </c>
      <c r="N51" s="27" t="str">
        <f t="shared" ca="1" si="0"/>
        <v/>
      </c>
      <c r="O51" s="27" t="str">
        <f t="shared" ca="1" si="0"/>
        <v/>
      </c>
    </row>
    <row r="52" spans="2:32" ht="20.100000000000001" hidden="1" customHeight="1">
      <c r="B52" s="52"/>
      <c r="C52" s="101"/>
      <c r="D52" s="99"/>
      <c r="E52" s="9" t="s">
        <v>304</v>
      </c>
      <c r="F52" s="88" t="str">
        <f>IFERROR(MAX($F$162:$O$162)*F102/SUM($F$102:$O$102),"")</f>
        <v/>
      </c>
      <c r="G52" s="27" t="str">
        <f t="shared" ref="G52:O52" si="1">IFERROR(MAX($F$162:$O$162)*G102/SUM($F$102:$O$102),"")</f>
        <v/>
      </c>
      <c r="H52" s="27" t="str">
        <f t="shared" si="1"/>
        <v/>
      </c>
      <c r="I52" s="27" t="str">
        <f t="shared" si="1"/>
        <v/>
      </c>
      <c r="J52" s="27" t="str">
        <f t="shared" si="1"/>
        <v/>
      </c>
      <c r="K52" s="27" t="str">
        <f t="shared" si="1"/>
        <v/>
      </c>
      <c r="L52" s="27" t="str">
        <f t="shared" si="1"/>
        <v/>
      </c>
      <c r="M52" s="27" t="str">
        <f t="shared" si="1"/>
        <v/>
      </c>
      <c r="N52" s="27" t="str">
        <f t="shared" si="1"/>
        <v/>
      </c>
      <c r="O52" s="27" t="str">
        <f t="shared" si="1"/>
        <v/>
      </c>
    </row>
    <row r="53" spans="2:32" ht="20.100000000000001" hidden="1" customHeight="1">
      <c r="B53" s="52"/>
      <c r="C53" s="101"/>
      <c r="D53" s="99" t="s">
        <v>302</v>
      </c>
      <c r="E53" s="9" t="s">
        <v>303</v>
      </c>
      <c r="F53" s="88" t="str">
        <f ca="1">IFERROR(ROUNDDOWN(F163+F165,),"")</f>
        <v/>
      </c>
      <c r="G53" s="27" t="str">
        <f t="shared" ref="G53:O53" ca="1" si="2">IFERROR(ROUNDDOWN(G163+G165,),"")</f>
        <v/>
      </c>
      <c r="H53" s="27" t="str">
        <f t="shared" ca="1" si="2"/>
        <v/>
      </c>
      <c r="I53" s="27" t="str">
        <f t="shared" ca="1" si="2"/>
        <v/>
      </c>
      <c r="J53" s="27" t="str">
        <f t="shared" ca="1" si="2"/>
        <v/>
      </c>
      <c r="K53" s="27" t="str">
        <f t="shared" ca="1" si="2"/>
        <v/>
      </c>
      <c r="L53" s="27" t="str">
        <f t="shared" ca="1" si="2"/>
        <v/>
      </c>
      <c r="M53" s="27" t="str">
        <f t="shared" ca="1" si="2"/>
        <v/>
      </c>
      <c r="N53" s="27" t="str">
        <f t="shared" ca="1" si="2"/>
        <v/>
      </c>
      <c r="O53" s="27" t="str">
        <f t="shared" ca="1" si="2"/>
        <v/>
      </c>
    </row>
    <row r="54" spans="2:32" ht="20.100000000000001" hidden="1" customHeight="1">
      <c r="B54" s="52"/>
      <c r="C54" s="101"/>
      <c r="D54" s="99"/>
      <c r="E54" s="9" t="s">
        <v>304</v>
      </c>
      <c r="F54" s="88" t="str">
        <f>IFERROR(MAX($F$166:$O$166)*F$102/SUM($F$102:$O$102),"")</f>
        <v/>
      </c>
      <c r="G54" s="27" t="str">
        <f t="shared" ref="G54:O54" si="3">IFERROR(MAX($F$166:$O$166)*G$102/SUM($F$102:$O$102),"")</f>
        <v/>
      </c>
      <c r="H54" s="27" t="str">
        <f t="shared" si="3"/>
        <v/>
      </c>
      <c r="I54" s="27" t="str">
        <f t="shared" si="3"/>
        <v/>
      </c>
      <c r="J54" s="27" t="str">
        <f t="shared" si="3"/>
        <v/>
      </c>
      <c r="K54" s="27" t="str">
        <f t="shared" si="3"/>
        <v/>
      </c>
      <c r="L54" s="27" t="str">
        <f t="shared" si="3"/>
        <v/>
      </c>
      <c r="M54" s="27" t="str">
        <f t="shared" si="3"/>
        <v/>
      </c>
      <c r="N54" s="27" t="str">
        <f t="shared" si="3"/>
        <v/>
      </c>
      <c r="O54" s="27" t="str">
        <f t="shared" si="3"/>
        <v/>
      </c>
    </row>
    <row r="55" spans="2:32" ht="20.100000000000001" hidden="1" customHeight="1">
      <c r="B55" s="52"/>
      <c r="C55" s="101"/>
      <c r="D55" s="99" t="s">
        <v>258</v>
      </c>
      <c r="E55" s="9" t="s">
        <v>303</v>
      </c>
      <c r="F55" s="27" t="str">
        <f>IFERROR(ROUNDDOWN(F167+F169,),"")</f>
        <v/>
      </c>
      <c r="G55" s="27" t="str">
        <f t="shared" ref="G55:O55" si="4">IFERROR(ROUNDDOWN(G167+G169,),"")</f>
        <v/>
      </c>
      <c r="H55" s="27" t="str">
        <f t="shared" si="4"/>
        <v/>
      </c>
      <c r="I55" s="27" t="str">
        <f t="shared" si="4"/>
        <v/>
      </c>
      <c r="J55" s="27" t="str">
        <f t="shared" si="4"/>
        <v/>
      </c>
      <c r="K55" s="27" t="str">
        <f t="shared" si="4"/>
        <v/>
      </c>
      <c r="L55" s="27" t="str">
        <f t="shared" si="4"/>
        <v/>
      </c>
      <c r="M55" s="27" t="str">
        <f t="shared" si="4"/>
        <v/>
      </c>
      <c r="N55" s="27" t="str">
        <f t="shared" si="4"/>
        <v/>
      </c>
      <c r="O55" s="27" t="str">
        <f t="shared" si="4"/>
        <v/>
      </c>
    </row>
    <row r="56" spans="2:32" ht="20.100000000000001" hidden="1" customHeight="1">
      <c r="B56" s="52"/>
      <c r="C56" s="101"/>
      <c r="D56" s="99"/>
      <c r="E56" s="9" t="s">
        <v>304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32" ht="20.100000000000001" hidden="1" customHeight="1">
      <c r="B57" s="52"/>
      <c r="C57" s="101"/>
      <c r="D57" s="99" t="s">
        <v>305</v>
      </c>
      <c r="E57" s="9" t="s">
        <v>303</v>
      </c>
      <c r="F57" s="27" t="str">
        <f ca="1">IFERROR(ROUNDDOWN(F171+F173+F174,),"")</f>
        <v/>
      </c>
      <c r="G57" s="27" t="str">
        <f t="shared" ref="G57:O57" ca="1" si="5">IFERROR(ROUNDDOWN(G171+G173+G174,),"")</f>
        <v/>
      </c>
      <c r="H57" s="27" t="str">
        <f t="shared" ca="1" si="5"/>
        <v/>
      </c>
      <c r="I57" s="27" t="str">
        <f t="shared" ca="1" si="5"/>
        <v/>
      </c>
      <c r="J57" s="27" t="str">
        <f t="shared" ca="1" si="5"/>
        <v/>
      </c>
      <c r="K57" s="27" t="str">
        <f t="shared" ca="1" si="5"/>
        <v/>
      </c>
      <c r="L57" s="27" t="str">
        <f t="shared" ca="1" si="5"/>
        <v/>
      </c>
      <c r="M57" s="27" t="str">
        <f t="shared" ca="1" si="5"/>
        <v/>
      </c>
      <c r="N57" s="27" t="str">
        <f t="shared" ca="1" si="5"/>
        <v/>
      </c>
      <c r="O57" s="27" t="str">
        <f t="shared" ca="1" si="5"/>
        <v/>
      </c>
    </row>
    <row r="58" spans="2:32" ht="20.100000000000001" hidden="1" customHeight="1">
      <c r="B58" s="52"/>
      <c r="C58" s="102"/>
      <c r="D58" s="99"/>
      <c r="E58" s="9" t="s">
        <v>304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2:32" ht="9" hidden="1" customHeight="1">
      <c r="B59" s="52"/>
    </row>
    <row r="60" spans="2:32" ht="20.100000000000001" hidden="1" customHeight="1">
      <c r="B60" s="52"/>
      <c r="E60" s="9" t="s">
        <v>307</v>
      </c>
      <c r="F60" s="27">
        <f ca="1">ROUNDDOWN(SUM(F51:F58),)</f>
        <v>0</v>
      </c>
      <c r="G60" s="27">
        <f t="shared" ref="G60:O60" ca="1" si="6">ROUNDDOWN(SUM(G51:G58),)</f>
        <v>0</v>
      </c>
      <c r="H60" s="27">
        <f t="shared" ca="1" si="6"/>
        <v>0</v>
      </c>
      <c r="I60" s="27">
        <f t="shared" ca="1" si="6"/>
        <v>0</v>
      </c>
      <c r="J60" s="27">
        <f t="shared" ca="1" si="6"/>
        <v>0</v>
      </c>
      <c r="K60" s="27">
        <f t="shared" ca="1" si="6"/>
        <v>0</v>
      </c>
      <c r="L60" s="27">
        <f t="shared" ca="1" si="6"/>
        <v>0</v>
      </c>
      <c r="M60" s="27">
        <f t="shared" ca="1" si="6"/>
        <v>0</v>
      </c>
      <c r="N60" s="27">
        <f t="shared" ca="1" si="6"/>
        <v>0</v>
      </c>
      <c r="O60" s="27">
        <f t="shared" ca="1" si="6"/>
        <v>0</v>
      </c>
    </row>
    <row r="61" spans="2:32" ht="20.100000000000001" hidden="1" customHeight="1">
      <c r="B61" s="52"/>
      <c r="E61" s="9" t="s">
        <v>308</v>
      </c>
      <c r="F61" s="38">
        <f ca="1">F28-SUM(F60:O60)</f>
        <v>0</v>
      </c>
    </row>
    <row r="62" spans="2:32" ht="20.100000000000001" hidden="1" customHeight="1">
      <c r="B62" s="52"/>
    </row>
    <row r="63" spans="2:32" ht="19.95" hidden="1" customHeight="1">
      <c r="B63" s="52"/>
      <c r="P63" s="34" t="s">
        <v>296</v>
      </c>
      <c r="Q63" s="34" t="s">
        <v>243</v>
      </c>
      <c r="R63" s="34" t="s">
        <v>297</v>
      </c>
      <c r="W63" s="34" t="s">
        <v>298</v>
      </c>
    </row>
    <row r="64" spans="2:32" ht="19.95" hidden="1" customHeight="1">
      <c r="B64" s="52"/>
      <c r="D64" s="100" t="s">
        <v>264</v>
      </c>
      <c r="E64" s="9" t="s">
        <v>191</v>
      </c>
      <c r="F64" s="64">
        <v>1</v>
      </c>
      <c r="G64" s="64">
        <v>1</v>
      </c>
      <c r="H64" s="64">
        <v>1</v>
      </c>
      <c r="I64" s="64">
        <v>1</v>
      </c>
      <c r="J64" s="64"/>
      <c r="K64" s="64">
        <v>1</v>
      </c>
      <c r="L64" s="64">
        <v>1</v>
      </c>
      <c r="M64" s="64">
        <v>1</v>
      </c>
      <c r="N64" s="64">
        <v>1</v>
      </c>
      <c r="O64" s="64">
        <v>1</v>
      </c>
      <c r="P64" s="69">
        <f t="shared" ref="P64:P75" ca="1" si="7">SUMIF(F64:O64,1,$F$113:$O$113)</f>
        <v>0</v>
      </c>
      <c r="Q64" s="69">
        <f t="shared" ref="Q64:Q75" si="8">SUMIFS($F$78:$O$78,F64:O64,1,F79:O79,1)+R64</f>
        <v>0</v>
      </c>
      <c r="R64" s="34">
        <f t="shared" ref="R64:R75" si="9">SUMIFS($W$64:$AF$64,F64:O64,1,F79:O79,"")</f>
        <v>0</v>
      </c>
      <c r="S64" s="70" t="s">
        <v>288</v>
      </c>
      <c r="W64" s="68">
        <f ca="1">MAX(F$78,F$113)</f>
        <v>0</v>
      </c>
      <c r="X64" s="68">
        <f t="shared" ref="X64:AF64" ca="1" si="10">MAX(G$78,G$113)</f>
        <v>0</v>
      </c>
      <c r="Y64" s="68">
        <f t="shared" ca="1" si="10"/>
        <v>0</v>
      </c>
      <c r="Z64" s="68">
        <f t="shared" ca="1" si="10"/>
        <v>0</v>
      </c>
      <c r="AA64" s="68">
        <f t="shared" ca="1" si="10"/>
        <v>0</v>
      </c>
      <c r="AB64" s="68">
        <f t="shared" ca="1" si="10"/>
        <v>0</v>
      </c>
      <c r="AC64" s="68">
        <f t="shared" ca="1" si="10"/>
        <v>0</v>
      </c>
      <c r="AD64" s="68">
        <f t="shared" ca="1" si="10"/>
        <v>0</v>
      </c>
      <c r="AE64" s="68">
        <f t="shared" ca="1" si="10"/>
        <v>0</v>
      </c>
      <c r="AF64" s="68">
        <f t="shared" ca="1" si="10"/>
        <v>0</v>
      </c>
    </row>
    <row r="65" spans="2:32" ht="19.95" hidden="1" customHeight="1">
      <c r="B65" s="52"/>
      <c r="D65" s="101"/>
      <c r="E65" s="9" t="s">
        <v>192</v>
      </c>
      <c r="F65" s="64">
        <v>1</v>
      </c>
      <c r="G65" s="64">
        <v>1</v>
      </c>
      <c r="H65" s="64">
        <v>1</v>
      </c>
      <c r="I65" s="64">
        <v>1</v>
      </c>
      <c r="J65" s="64"/>
      <c r="K65" s="64">
        <v>1</v>
      </c>
      <c r="L65" s="64">
        <v>1</v>
      </c>
      <c r="M65" s="64">
        <v>1</v>
      </c>
      <c r="N65" s="64">
        <v>1</v>
      </c>
      <c r="O65" s="64">
        <v>1</v>
      </c>
      <c r="P65" s="69">
        <f t="shared" ca="1" si="7"/>
        <v>0</v>
      </c>
      <c r="Q65" s="69">
        <f t="shared" si="8"/>
        <v>0</v>
      </c>
      <c r="R65" s="34">
        <f t="shared" si="9"/>
        <v>0</v>
      </c>
      <c r="S65" s="66" t="s">
        <v>289</v>
      </c>
      <c r="W65" s="68">
        <f t="shared" ref="W65:W75" ca="1" si="11">MAX(F$78,F$113)</f>
        <v>0</v>
      </c>
      <c r="X65" s="68">
        <f t="shared" ref="X65:X75" ca="1" si="12">MAX(G$78,G$113)</f>
        <v>0</v>
      </c>
      <c r="Y65" s="68">
        <f t="shared" ref="Y65:Y75" ca="1" si="13">MAX(H$78,H$113)</f>
        <v>0</v>
      </c>
      <c r="Z65" s="68">
        <f t="shared" ref="Z65:Z75" ca="1" si="14">MAX(I$78,I$113)</f>
        <v>0</v>
      </c>
      <c r="AA65" s="68">
        <f t="shared" ref="AA65:AA75" ca="1" si="15">MAX(J$78,J$113)</f>
        <v>0</v>
      </c>
      <c r="AB65" s="68">
        <f t="shared" ref="AB65:AB75" ca="1" si="16">MAX(K$78,K$113)</f>
        <v>0</v>
      </c>
      <c r="AC65" s="68">
        <f t="shared" ref="AC65:AC75" ca="1" si="17">MAX(L$78,L$113)</f>
        <v>0</v>
      </c>
      <c r="AD65" s="68">
        <f t="shared" ref="AD65:AD75" ca="1" si="18">MAX(M$78,M$113)</f>
        <v>0</v>
      </c>
      <c r="AE65" s="68">
        <f t="shared" ref="AE65:AE75" ca="1" si="19">MAX(N$78,N$113)</f>
        <v>0</v>
      </c>
      <c r="AF65" s="68">
        <f t="shared" ref="AF65:AF75" ca="1" si="20">MAX(O$78,O$113)</f>
        <v>0</v>
      </c>
    </row>
    <row r="66" spans="2:32" ht="19.95" hidden="1" customHeight="1">
      <c r="B66" s="52"/>
      <c r="D66" s="101"/>
      <c r="E66" s="9" t="s">
        <v>193</v>
      </c>
      <c r="F66" s="64">
        <v>1</v>
      </c>
      <c r="G66" s="64">
        <v>1</v>
      </c>
      <c r="H66" s="64">
        <v>1</v>
      </c>
      <c r="I66" s="64">
        <v>1</v>
      </c>
      <c r="J66" s="64"/>
      <c r="K66" s="64">
        <v>1</v>
      </c>
      <c r="L66" s="64">
        <v>1</v>
      </c>
      <c r="M66" s="64">
        <v>1</v>
      </c>
      <c r="N66" s="64">
        <v>1</v>
      </c>
      <c r="O66" s="64">
        <v>1</v>
      </c>
      <c r="P66" s="69">
        <f t="shared" ca="1" si="7"/>
        <v>0</v>
      </c>
      <c r="Q66" s="69">
        <f t="shared" si="8"/>
        <v>0</v>
      </c>
      <c r="R66" s="34">
        <f t="shared" si="9"/>
        <v>0</v>
      </c>
      <c r="S66" s="66" t="s">
        <v>290</v>
      </c>
      <c r="W66" s="68">
        <f t="shared" ca="1" si="11"/>
        <v>0</v>
      </c>
      <c r="X66" s="68">
        <f t="shared" ca="1" si="12"/>
        <v>0</v>
      </c>
      <c r="Y66" s="68">
        <f t="shared" ca="1" si="13"/>
        <v>0</v>
      </c>
      <c r="Z66" s="68">
        <f t="shared" ca="1" si="14"/>
        <v>0</v>
      </c>
      <c r="AA66" s="68">
        <f t="shared" ca="1" si="15"/>
        <v>0</v>
      </c>
      <c r="AB66" s="68">
        <f t="shared" ca="1" si="16"/>
        <v>0</v>
      </c>
      <c r="AC66" s="68">
        <f t="shared" ca="1" si="17"/>
        <v>0</v>
      </c>
      <c r="AD66" s="68">
        <f t="shared" ca="1" si="18"/>
        <v>0</v>
      </c>
      <c r="AE66" s="68">
        <f t="shared" ca="1" si="19"/>
        <v>0</v>
      </c>
      <c r="AF66" s="68">
        <f t="shared" ca="1" si="20"/>
        <v>0</v>
      </c>
    </row>
    <row r="67" spans="2:32" ht="19.95" hidden="1" customHeight="1">
      <c r="B67" s="52"/>
      <c r="D67" s="101"/>
      <c r="E67" s="9" t="s">
        <v>194</v>
      </c>
      <c r="F67" s="64">
        <v>1</v>
      </c>
      <c r="G67" s="64">
        <v>1</v>
      </c>
      <c r="H67" s="64">
        <v>1</v>
      </c>
      <c r="I67" s="64">
        <v>1</v>
      </c>
      <c r="J67" s="64"/>
      <c r="K67" s="64">
        <v>1</v>
      </c>
      <c r="L67" s="64">
        <v>1</v>
      </c>
      <c r="M67" s="64">
        <v>1</v>
      </c>
      <c r="N67" s="64">
        <v>1</v>
      </c>
      <c r="O67" s="64">
        <v>1</v>
      </c>
      <c r="P67" s="69">
        <f t="shared" ca="1" si="7"/>
        <v>0</v>
      </c>
      <c r="Q67" s="69">
        <f t="shared" si="8"/>
        <v>0</v>
      </c>
      <c r="R67" s="34">
        <f t="shared" si="9"/>
        <v>0</v>
      </c>
      <c r="S67" s="66" t="s">
        <v>291</v>
      </c>
      <c r="W67" s="68">
        <f t="shared" ca="1" si="11"/>
        <v>0</v>
      </c>
      <c r="X67" s="68">
        <f t="shared" ca="1" si="12"/>
        <v>0</v>
      </c>
      <c r="Y67" s="68">
        <f t="shared" ca="1" si="13"/>
        <v>0</v>
      </c>
      <c r="Z67" s="68">
        <f t="shared" ca="1" si="14"/>
        <v>0</v>
      </c>
      <c r="AA67" s="68">
        <f t="shared" ca="1" si="15"/>
        <v>0</v>
      </c>
      <c r="AB67" s="68">
        <f t="shared" ca="1" si="16"/>
        <v>0</v>
      </c>
      <c r="AC67" s="68">
        <f t="shared" ca="1" si="17"/>
        <v>0</v>
      </c>
      <c r="AD67" s="68">
        <f t="shared" ca="1" si="18"/>
        <v>0</v>
      </c>
      <c r="AE67" s="68">
        <f t="shared" ca="1" si="19"/>
        <v>0</v>
      </c>
      <c r="AF67" s="68">
        <f t="shared" ca="1" si="20"/>
        <v>0</v>
      </c>
    </row>
    <row r="68" spans="2:32" ht="19.95" hidden="1" customHeight="1">
      <c r="B68" s="52"/>
      <c r="D68" s="101"/>
      <c r="E68" s="9" t="s">
        <v>195</v>
      </c>
      <c r="F68" s="64">
        <v>1</v>
      </c>
      <c r="G68" s="64">
        <v>1</v>
      </c>
      <c r="H68" s="64">
        <v>1</v>
      </c>
      <c r="I68" s="64">
        <v>1</v>
      </c>
      <c r="J68" s="64"/>
      <c r="K68" s="64">
        <v>1</v>
      </c>
      <c r="L68" s="64">
        <v>1</v>
      </c>
      <c r="M68" s="64">
        <v>1</v>
      </c>
      <c r="N68" s="64">
        <v>1</v>
      </c>
      <c r="O68" s="64">
        <v>1</v>
      </c>
      <c r="P68" s="69">
        <f t="shared" ca="1" si="7"/>
        <v>0</v>
      </c>
      <c r="Q68" s="69">
        <f t="shared" si="8"/>
        <v>0</v>
      </c>
      <c r="R68" s="34">
        <f t="shared" si="9"/>
        <v>0</v>
      </c>
      <c r="W68" s="68">
        <f t="shared" ca="1" si="11"/>
        <v>0</v>
      </c>
      <c r="X68" s="68">
        <f t="shared" ca="1" si="12"/>
        <v>0</v>
      </c>
      <c r="Y68" s="68">
        <f t="shared" ca="1" si="13"/>
        <v>0</v>
      </c>
      <c r="Z68" s="68">
        <f t="shared" ca="1" si="14"/>
        <v>0</v>
      </c>
      <c r="AA68" s="68">
        <f t="shared" ca="1" si="15"/>
        <v>0</v>
      </c>
      <c r="AB68" s="68">
        <f t="shared" ca="1" si="16"/>
        <v>0</v>
      </c>
      <c r="AC68" s="68">
        <f t="shared" ca="1" si="17"/>
        <v>0</v>
      </c>
      <c r="AD68" s="68">
        <f t="shared" ca="1" si="18"/>
        <v>0</v>
      </c>
      <c r="AE68" s="68">
        <f t="shared" ca="1" si="19"/>
        <v>0</v>
      </c>
      <c r="AF68" s="68">
        <f t="shared" ca="1" si="20"/>
        <v>0</v>
      </c>
    </row>
    <row r="69" spans="2:32" ht="19.95" hidden="1" customHeight="1">
      <c r="B69" s="52"/>
      <c r="D69" s="101"/>
      <c r="E69" s="9" t="s">
        <v>196</v>
      </c>
      <c r="F69" s="64">
        <v>1</v>
      </c>
      <c r="G69" s="64">
        <v>1</v>
      </c>
      <c r="H69" s="64">
        <v>1</v>
      </c>
      <c r="I69" s="64">
        <v>1</v>
      </c>
      <c r="J69" s="64"/>
      <c r="K69" s="64">
        <v>1</v>
      </c>
      <c r="L69" s="64">
        <v>1</v>
      </c>
      <c r="M69" s="64">
        <v>1</v>
      </c>
      <c r="N69" s="64">
        <v>1</v>
      </c>
      <c r="O69" s="64">
        <v>1</v>
      </c>
      <c r="P69" s="69">
        <f t="shared" ca="1" si="7"/>
        <v>0</v>
      </c>
      <c r="Q69" s="69">
        <f t="shared" si="8"/>
        <v>0</v>
      </c>
      <c r="R69" s="34">
        <f t="shared" si="9"/>
        <v>0</v>
      </c>
      <c r="W69" s="68">
        <f t="shared" ca="1" si="11"/>
        <v>0</v>
      </c>
      <c r="X69" s="68">
        <f t="shared" ca="1" si="12"/>
        <v>0</v>
      </c>
      <c r="Y69" s="68">
        <f t="shared" ca="1" si="13"/>
        <v>0</v>
      </c>
      <c r="Z69" s="68">
        <f t="shared" ca="1" si="14"/>
        <v>0</v>
      </c>
      <c r="AA69" s="68">
        <f t="shared" ca="1" si="15"/>
        <v>0</v>
      </c>
      <c r="AB69" s="68">
        <f t="shared" ca="1" si="16"/>
        <v>0</v>
      </c>
      <c r="AC69" s="68">
        <f t="shared" ca="1" si="17"/>
        <v>0</v>
      </c>
      <c r="AD69" s="68">
        <f t="shared" ca="1" si="18"/>
        <v>0</v>
      </c>
      <c r="AE69" s="68">
        <f t="shared" ca="1" si="19"/>
        <v>0</v>
      </c>
      <c r="AF69" s="68">
        <f t="shared" ca="1" si="20"/>
        <v>0</v>
      </c>
    </row>
    <row r="70" spans="2:32" ht="19.95" hidden="1" customHeight="1">
      <c r="B70" s="52"/>
      <c r="D70" s="101"/>
      <c r="E70" s="9" t="s">
        <v>197</v>
      </c>
      <c r="F70" s="64">
        <v>1</v>
      </c>
      <c r="G70" s="64">
        <v>1</v>
      </c>
      <c r="H70" s="64">
        <v>1</v>
      </c>
      <c r="I70" s="64">
        <v>1</v>
      </c>
      <c r="J70" s="64"/>
      <c r="K70" s="64">
        <v>1</v>
      </c>
      <c r="L70" s="64">
        <v>1</v>
      </c>
      <c r="M70" s="64">
        <v>1</v>
      </c>
      <c r="N70" s="64">
        <v>1</v>
      </c>
      <c r="O70" s="64">
        <v>1</v>
      </c>
      <c r="P70" s="69">
        <f t="shared" ca="1" si="7"/>
        <v>0</v>
      </c>
      <c r="Q70" s="69">
        <f t="shared" si="8"/>
        <v>0</v>
      </c>
      <c r="R70" s="34">
        <f t="shared" si="9"/>
        <v>0</v>
      </c>
      <c r="W70" s="68">
        <f t="shared" ca="1" si="11"/>
        <v>0</v>
      </c>
      <c r="X70" s="68">
        <f t="shared" ca="1" si="12"/>
        <v>0</v>
      </c>
      <c r="Y70" s="68">
        <f t="shared" ca="1" si="13"/>
        <v>0</v>
      </c>
      <c r="Z70" s="68">
        <f t="shared" ca="1" si="14"/>
        <v>0</v>
      </c>
      <c r="AA70" s="68">
        <f t="shared" ca="1" si="15"/>
        <v>0</v>
      </c>
      <c r="AB70" s="68">
        <f t="shared" ca="1" si="16"/>
        <v>0</v>
      </c>
      <c r="AC70" s="68">
        <f t="shared" ca="1" si="17"/>
        <v>0</v>
      </c>
      <c r="AD70" s="68">
        <f t="shared" ca="1" si="18"/>
        <v>0</v>
      </c>
      <c r="AE70" s="68">
        <f t="shared" ca="1" si="19"/>
        <v>0</v>
      </c>
      <c r="AF70" s="68">
        <f t="shared" ca="1" si="20"/>
        <v>0</v>
      </c>
    </row>
    <row r="71" spans="2:32" ht="19.95" hidden="1" customHeight="1">
      <c r="B71" s="52"/>
      <c r="D71" s="101"/>
      <c r="E71" s="9" t="s">
        <v>198</v>
      </c>
      <c r="F71" s="64">
        <v>1</v>
      </c>
      <c r="G71" s="64">
        <v>1</v>
      </c>
      <c r="H71" s="64">
        <v>1</v>
      </c>
      <c r="I71" s="64">
        <v>1</v>
      </c>
      <c r="J71" s="64"/>
      <c r="K71" s="64">
        <v>1</v>
      </c>
      <c r="L71" s="64">
        <v>1</v>
      </c>
      <c r="M71" s="64">
        <v>1</v>
      </c>
      <c r="N71" s="64">
        <v>1</v>
      </c>
      <c r="O71" s="64">
        <v>1</v>
      </c>
      <c r="P71" s="69">
        <f t="shared" ca="1" si="7"/>
        <v>0</v>
      </c>
      <c r="Q71" s="69">
        <f t="shared" si="8"/>
        <v>0</v>
      </c>
      <c r="R71" s="34">
        <f t="shared" si="9"/>
        <v>0</v>
      </c>
      <c r="W71" s="68">
        <f t="shared" ca="1" si="11"/>
        <v>0</v>
      </c>
      <c r="X71" s="68">
        <f t="shared" ca="1" si="12"/>
        <v>0</v>
      </c>
      <c r="Y71" s="68">
        <f t="shared" ca="1" si="13"/>
        <v>0</v>
      </c>
      <c r="Z71" s="68">
        <f t="shared" ca="1" si="14"/>
        <v>0</v>
      </c>
      <c r="AA71" s="68">
        <f t="shared" ca="1" si="15"/>
        <v>0</v>
      </c>
      <c r="AB71" s="68">
        <f t="shared" ca="1" si="16"/>
        <v>0</v>
      </c>
      <c r="AC71" s="68">
        <f t="shared" ca="1" si="17"/>
        <v>0</v>
      </c>
      <c r="AD71" s="68">
        <f t="shared" ca="1" si="18"/>
        <v>0</v>
      </c>
      <c r="AE71" s="68">
        <f t="shared" ca="1" si="19"/>
        <v>0</v>
      </c>
      <c r="AF71" s="68">
        <f t="shared" ca="1" si="20"/>
        <v>0</v>
      </c>
    </row>
    <row r="72" spans="2:32" ht="19.95" hidden="1" customHeight="1">
      <c r="B72" s="52"/>
      <c r="D72" s="101"/>
      <c r="E72" s="9" t="s">
        <v>199</v>
      </c>
      <c r="F72" s="64">
        <v>1</v>
      </c>
      <c r="G72" s="64">
        <v>1</v>
      </c>
      <c r="H72" s="64">
        <v>1</v>
      </c>
      <c r="I72" s="64">
        <v>1</v>
      </c>
      <c r="J72" s="64"/>
      <c r="K72" s="64">
        <v>1</v>
      </c>
      <c r="L72" s="64">
        <v>1</v>
      </c>
      <c r="M72" s="64">
        <v>1</v>
      </c>
      <c r="N72" s="64">
        <v>1</v>
      </c>
      <c r="O72" s="64">
        <v>1</v>
      </c>
      <c r="P72" s="69">
        <f t="shared" ca="1" si="7"/>
        <v>0</v>
      </c>
      <c r="Q72" s="69">
        <f t="shared" si="8"/>
        <v>0</v>
      </c>
      <c r="R72" s="34">
        <f t="shared" si="9"/>
        <v>0</v>
      </c>
      <c r="W72" s="68">
        <f t="shared" ca="1" si="11"/>
        <v>0</v>
      </c>
      <c r="X72" s="68">
        <f t="shared" ca="1" si="12"/>
        <v>0</v>
      </c>
      <c r="Y72" s="68">
        <f t="shared" ca="1" si="13"/>
        <v>0</v>
      </c>
      <c r="Z72" s="68">
        <f t="shared" ca="1" si="14"/>
        <v>0</v>
      </c>
      <c r="AA72" s="68">
        <f t="shared" ca="1" si="15"/>
        <v>0</v>
      </c>
      <c r="AB72" s="68">
        <f t="shared" ca="1" si="16"/>
        <v>0</v>
      </c>
      <c r="AC72" s="68">
        <f t="shared" ca="1" si="17"/>
        <v>0</v>
      </c>
      <c r="AD72" s="68">
        <f t="shared" ca="1" si="18"/>
        <v>0</v>
      </c>
      <c r="AE72" s="68">
        <f t="shared" ca="1" si="19"/>
        <v>0</v>
      </c>
      <c r="AF72" s="68">
        <f t="shared" ca="1" si="20"/>
        <v>0</v>
      </c>
    </row>
    <row r="73" spans="2:32" ht="19.95" hidden="1" customHeight="1">
      <c r="B73" s="52"/>
      <c r="D73" s="101"/>
      <c r="E73" s="9" t="s">
        <v>200</v>
      </c>
      <c r="F73" s="64">
        <v>1</v>
      </c>
      <c r="G73" s="64">
        <v>1</v>
      </c>
      <c r="H73" s="64">
        <v>1</v>
      </c>
      <c r="I73" s="64">
        <v>1</v>
      </c>
      <c r="J73" s="64"/>
      <c r="K73" s="64">
        <v>1</v>
      </c>
      <c r="L73" s="64">
        <v>1</v>
      </c>
      <c r="M73" s="64">
        <v>1</v>
      </c>
      <c r="N73" s="64">
        <v>1</v>
      </c>
      <c r="O73" s="64">
        <v>1</v>
      </c>
      <c r="P73" s="69">
        <f t="shared" ca="1" si="7"/>
        <v>0</v>
      </c>
      <c r="Q73" s="69">
        <f t="shared" si="8"/>
        <v>0</v>
      </c>
      <c r="R73" s="34">
        <f t="shared" si="9"/>
        <v>0</v>
      </c>
      <c r="W73" s="68">
        <f t="shared" ca="1" si="11"/>
        <v>0</v>
      </c>
      <c r="X73" s="68">
        <f t="shared" ca="1" si="12"/>
        <v>0</v>
      </c>
      <c r="Y73" s="68">
        <f t="shared" ca="1" si="13"/>
        <v>0</v>
      </c>
      <c r="Z73" s="68">
        <f t="shared" ca="1" si="14"/>
        <v>0</v>
      </c>
      <c r="AA73" s="68">
        <f t="shared" ca="1" si="15"/>
        <v>0</v>
      </c>
      <c r="AB73" s="68">
        <f t="shared" ca="1" si="16"/>
        <v>0</v>
      </c>
      <c r="AC73" s="68">
        <f t="shared" ca="1" si="17"/>
        <v>0</v>
      </c>
      <c r="AD73" s="68">
        <f t="shared" ca="1" si="18"/>
        <v>0</v>
      </c>
      <c r="AE73" s="68">
        <f t="shared" ca="1" si="19"/>
        <v>0</v>
      </c>
      <c r="AF73" s="68">
        <f t="shared" ca="1" si="20"/>
        <v>0</v>
      </c>
    </row>
    <row r="74" spans="2:32" ht="19.95" hidden="1" customHeight="1">
      <c r="B74" s="52"/>
      <c r="D74" s="101"/>
      <c r="E74" s="9" t="s">
        <v>201</v>
      </c>
      <c r="F74" s="64">
        <v>1</v>
      </c>
      <c r="G74" s="64">
        <v>1</v>
      </c>
      <c r="H74" s="64">
        <v>1</v>
      </c>
      <c r="I74" s="64">
        <v>1</v>
      </c>
      <c r="J74" s="64"/>
      <c r="K74" s="64">
        <v>1</v>
      </c>
      <c r="L74" s="64">
        <v>1</v>
      </c>
      <c r="M74" s="64">
        <v>1</v>
      </c>
      <c r="N74" s="64">
        <v>1</v>
      </c>
      <c r="O74" s="64">
        <v>1</v>
      </c>
      <c r="P74" s="69">
        <f t="shared" ca="1" si="7"/>
        <v>0</v>
      </c>
      <c r="Q74" s="69">
        <f t="shared" si="8"/>
        <v>0</v>
      </c>
      <c r="R74" s="34">
        <f t="shared" si="9"/>
        <v>0</v>
      </c>
      <c r="W74" s="68">
        <f t="shared" ca="1" si="11"/>
        <v>0</v>
      </c>
      <c r="X74" s="68">
        <f t="shared" ca="1" si="12"/>
        <v>0</v>
      </c>
      <c r="Y74" s="68">
        <f t="shared" ca="1" si="13"/>
        <v>0</v>
      </c>
      <c r="Z74" s="68">
        <f t="shared" ca="1" si="14"/>
        <v>0</v>
      </c>
      <c r="AA74" s="68">
        <f t="shared" ca="1" si="15"/>
        <v>0</v>
      </c>
      <c r="AB74" s="68">
        <f t="shared" ca="1" si="16"/>
        <v>0</v>
      </c>
      <c r="AC74" s="68">
        <f t="shared" ca="1" si="17"/>
        <v>0</v>
      </c>
      <c r="AD74" s="68">
        <f t="shared" ca="1" si="18"/>
        <v>0</v>
      </c>
      <c r="AE74" s="68">
        <f t="shared" ca="1" si="19"/>
        <v>0</v>
      </c>
      <c r="AF74" s="68">
        <f t="shared" ca="1" si="20"/>
        <v>0</v>
      </c>
    </row>
    <row r="75" spans="2:32" ht="19.95" hidden="1" customHeight="1">
      <c r="B75" s="52"/>
      <c r="D75" s="102"/>
      <c r="E75" s="9" t="s">
        <v>202</v>
      </c>
      <c r="F75" s="64">
        <v>1</v>
      </c>
      <c r="G75" s="64">
        <v>1</v>
      </c>
      <c r="H75" s="64">
        <v>1</v>
      </c>
      <c r="I75" s="64">
        <v>1</v>
      </c>
      <c r="J75" s="64"/>
      <c r="K75" s="64">
        <v>1</v>
      </c>
      <c r="L75" s="64">
        <v>1</v>
      </c>
      <c r="M75" s="64">
        <v>1</v>
      </c>
      <c r="N75" s="64">
        <v>1</v>
      </c>
      <c r="O75" s="64">
        <v>1</v>
      </c>
      <c r="P75" s="69">
        <f t="shared" ca="1" si="7"/>
        <v>0</v>
      </c>
      <c r="Q75" s="69">
        <f t="shared" si="8"/>
        <v>0</v>
      </c>
      <c r="R75" s="34">
        <f t="shared" si="9"/>
        <v>0</v>
      </c>
      <c r="W75" s="68">
        <f t="shared" ca="1" si="11"/>
        <v>0</v>
      </c>
      <c r="X75" s="68">
        <f t="shared" ca="1" si="12"/>
        <v>0</v>
      </c>
      <c r="Y75" s="68">
        <f t="shared" ca="1" si="13"/>
        <v>0</v>
      </c>
      <c r="Z75" s="68">
        <f t="shared" ca="1" si="14"/>
        <v>0</v>
      </c>
      <c r="AA75" s="68">
        <f t="shared" ca="1" si="15"/>
        <v>0</v>
      </c>
      <c r="AB75" s="68">
        <f t="shared" ca="1" si="16"/>
        <v>0</v>
      </c>
      <c r="AC75" s="68">
        <f t="shared" ca="1" si="17"/>
        <v>0</v>
      </c>
      <c r="AD75" s="68">
        <f t="shared" ca="1" si="18"/>
        <v>0</v>
      </c>
      <c r="AE75" s="68">
        <f t="shared" ca="1" si="19"/>
        <v>0</v>
      </c>
      <c r="AF75" s="68">
        <f t="shared" ca="1" si="20"/>
        <v>0</v>
      </c>
    </row>
    <row r="76" spans="2:32" ht="19.95" hidden="1" customHeight="1">
      <c r="B76" s="52"/>
      <c r="D76" s="46"/>
      <c r="E76" s="39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69"/>
      <c r="Q76" s="89" t="s">
        <v>309</v>
      </c>
      <c r="R76" s="66" t="s">
        <v>293</v>
      </c>
    </row>
    <row r="77" spans="2:32" ht="19.95" hidden="1" customHeight="1">
      <c r="B77" s="52"/>
      <c r="E77" s="66" t="s">
        <v>269</v>
      </c>
      <c r="R77" s="103" t="s">
        <v>236</v>
      </c>
      <c r="S77" s="103"/>
      <c r="T77" s="103"/>
      <c r="U77" s="103"/>
    </row>
    <row r="78" spans="2:32" ht="19.95" hidden="1" customHeight="1">
      <c r="B78" s="52"/>
      <c r="E78" s="80" t="s">
        <v>242</v>
      </c>
      <c r="F78" s="61"/>
      <c r="G78" s="61"/>
      <c r="H78" s="61"/>
      <c r="I78" s="61"/>
      <c r="J78" s="35"/>
      <c r="K78" s="35"/>
      <c r="L78" s="35"/>
      <c r="M78" s="35"/>
      <c r="N78" s="35"/>
      <c r="O78" s="35"/>
      <c r="P78" s="67" t="s">
        <v>257</v>
      </c>
      <c r="Q78" s="67" t="s">
        <v>244</v>
      </c>
      <c r="R78" s="80" t="s">
        <v>230</v>
      </c>
      <c r="S78" s="80" t="s">
        <v>302</v>
      </c>
      <c r="T78" s="80" t="s">
        <v>258</v>
      </c>
      <c r="U78" s="80" t="s">
        <v>259</v>
      </c>
    </row>
    <row r="79" spans="2:32" ht="19.95" hidden="1" customHeight="1">
      <c r="B79" s="52"/>
      <c r="D79" s="100" t="s">
        <v>263</v>
      </c>
      <c r="E79" s="9" t="s">
        <v>245</v>
      </c>
      <c r="F79" s="64">
        <v>1</v>
      </c>
      <c r="G79" s="64">
        <v>1</v>
      </c>
      <c r="H79" s="64">
        <v>1</v>
      </c>
      <c r="I79" s="64">
        <v>1</v>
      </c>
      <c r="J79" s="64"/>
      <c r="K79" s="64">
        <v>1</v>
      </c>
      <c r="L79" s="64">
        <v>1</v>
      </c>
      <c r="M79" s="64">
        <v>1</v>
      </c>
      <c r="N79" s="64">
        <v>1</v>
      </c>
      <c r="O79" s="64">
        <v>1</v>
      </c>
      <c r="P79" s="69">
        <f t="shared" ref="P79:P90" ca="1" si="21">SUMIFS($F$113:$O$113,F64:O64,1,F79:O79,1)</f>
        <v>0</v>
      </c>
      <c r="Q79" s="53" t="str">
        <f t="shared" ref="Q79:Q90" ca="1" si="22">IFERROR(ROUNDDOWN((P64-Q64)/P64,1),"")</f>
        <v/>
      </c>
      <c r="R79" s="71" t="str">
        <f ca="1">IFERROR(SUMIF($F79:$O79,1,$F$131:$O$131)*$Q79/12,"")</f>
        <v/>
      </c>
      <c r="S79" s="72" t="str">
        <f t="shared" ref="S79:S90" ca="1" si="23">IFERROR(SUMIF($F79:$O79,1,$F$137:$O$137)*$Q79/12,"")</f>
        <v/>
      </c>
      <c r="T79" s="72" t="str">
        <f t="shared" ref="T79:T90" ca="1" si="24">IFERROR(SUMIF($F79:$O79,1,$F$143:$O$143)*$Q79/12,"")</f>
        <v/>
      </c>
      <c r="U79" s="73" t="str">
        <f t="shared" ref="U79:U90" ca="1" si="25">IFERROR(SUMIF($F79:$O79,1,$F$149:$O$149)*$Q79/12,"")</f>
        <v/>
      </c>
    </row>
    <row r="80" spans="2:32" ht="19.95" hidden="1" customHeight="1">
      <c r="B80" s="52"/>
      <c r="D80" s="101"/>
      <c r="E80" s="9" t="s">
        <v>246</v>
      </c>
      <c r="F80" s="64">
        <v>1</v>
      </c>
      <c r="G80" s="64">
        <v>1</v>
      </c>
      <c r="H80" s="64">
        <v>1</v>
      </c>
      <c r="I80" s="64">
        <v>1</v>
      </c>
      <c r="J80" s="64"/>
      <c r="K80" s="64">
        <v>1</v>
      </c>
      <c r="L80" s="64">
        <v>1</v>
      </c>
      <c r="M80" s="64">
        <v>1</v>
      </c>
      <c r="N80" s="64">
        <v>1</v>
      </c>
      <c r="O80" s="64">
        <v>1</v>
      </c>
      <c r="P80" s="69">
        <f t="shared" ca="1" si="21"/>
        <v>0</v>
      </c>
      <c r="Q80" s="53" t="str">
        <f t="shared" ca="1" si="22"/>
        <v/>
      </c>
      <c r="R80" s="74" t="str">
        <f t="shared" ref="R80:R90" ca="1" si="26">IFERROR(SUMIF($F80:$O80,1,$F$131:$O$131)*$Q80/12,"")</f>
        <v/>
      </c>
      <c r="S80" s="75" t="str">
        <f t="shared" ca="1" si="23"/>
        <v/>
      </c>
      <c r="T80" s="75" t="str">
        <f t="shared" ca="1" si="24"/>
        <v/>
      </c>
      <c r="U80" s="76" t="str">
        <f t="shared" ca="1" si="25"/>
        <v/>
      </c>
    </row>
    <row r="81" spans="2:21" ht="19.95" hidden="1" customHeight="1">
      <c r="B81" s="52"/>
      <c r="D81" s="101"/>
      <c r="E81" s="9" t="s">
        <v>247</v>
      </c>
      <c r="F81" s="64">
        <v>1</v>
      </c>
      <c r="G81" s="64">
        <v>1</v>
      </c>
      <c r="H81" s="64">
        <v>1</v>
      </c>
      <c r="I81" s="64">
        <v>1</v>
      </c>
      <c r="J81" s="64"/>
      <c r="K81" s="64">
        <v>1</v>
      </c>
      <c r="L81" s="64">
        <v>1</v>
      </c>
      <c r="M81" s="64">
        <v>1</v>
      </c>
      <c r="N81" s="64">
        <v>1</v>
      </c>
      <c r="O81" s="64">
        <v>1</v>
      </c>
      <c r="P81" s="69">
        <f t="shared" ca="1" si="21"/>
        <v>0</v>
      </c>
      <c r="Q81" s="53" t="str">
        <f t="shared" ca="1" si="22"/>
        <v/>
      </c>
      <c r="R81" s="74" t="str">
        <f t="shared" ca="1" si="26"/>
        <v/>
      </c>
      <c r="S81" s="75" t="str">
        <f t="shared" ca="1" si="23"/>
        <v/>
      </c>
      <c r="T81" s="75" t="str">
        <f t="shared" ca="1" si="24"/>
        <v/>
      </c>
      <c r="U81" s="76" t="str">
        <f t="shared" ca="1" si="25"/>
        <v/>
      </c>
    </row>
    <row r="82" spans="2:21" ht="19.95" hidden="1" customHeight="1">
      <c r="B82" s="52"/>
      <c r="D82" s="101"/>
      <c r="E82" s="9" t="s">
        <v>248</v>
      </c>
      <c r="F82" s="64">
        <v>1</v>
      </c>
      <c r="G82" s="64">
        <v>1</v>
      </c>
      <c r="H82" s="64">
        <v>1</v>
      </c>
      <c r="I82" s="64">
        <v>1</v>
      </c>
      <c r="J82" s="64"/>
      <c r="K82" s="64">
        <v>1</v>
      </c>
      <c r="L82" s="64">
        <v>1</v>
      </c>
      <c r="M82" s="64">
        <v>1</v>
      </c>
      <c r="N82" s="64">
        <v>1</v>
      </c>
      <c r="O82" s="64">
        <v>1</v>
      </c>
      <c r="P82" s="69">
        <f t="shared" ca="1" si="21"/>
        <v>0</v>
      </c>
      <c r="Q82" s="53" t="str">
        <f t="shared" ca="1" si="22"/>
        <v/>
      </c>
      <c r="R82" s="74" t="str">
        <f t="shared" ca="1" si="26"/>
        <v/>
      </c>
      <c r="S82" s="75" t="str">
        <f t="shared" ca="1" si="23"/>
        <v/>
      </c>
      <c r="T82" s="75" t="str">
        <f t="shared" ca="1" si="24"/>
        <v/>
      </c>
      <c r="U82" s="76" t="str">
        <f t="shared" ca="1" si="25"/>
        <v/>
      </c>
    </row>
    <row r="83" spans="2:21" ht="19.95" hidden="1" customHeight="1">
      <c r="B83" s="52"/>
      <c r="D83" s="101"/>
      <c r="E83" s="9" t="s">
        <v>249</v>
      </c>
      <c r="F83" s="64">
        <v>1</v>
      </c>
      <c r="G83" s="64">
        <v>1</v>
      </c>
      <c r="H83" s="64">
        <v>1</v>
      </c>
      <c r="I83" s="64">
        <v>1</v>
      </c>
      <c r="J83" s="64"/>
      <c r="K83" s="64">
        <v>1</v>
      </c>
      <c r="L83" s="64">
        <v>1</v>
      </c>
      <c r="M83" s="64">
        <v>1</v>
      </c>
      <c r="N83" s="64">
        <v>1</v>
      </c>
      <c r="O83" s="64">
        <v>1</v>
      </c>
      <c r="P83" s="69">
        <f t="shared" ca="1" si="21"/>
        <v>0</v>
      </c>
      <c r="Q83" s="53" t="str">
        <f t="shared" ca="1" si="22"/>
        <v/>
      </c>
      <c r="R83" s="74" t="str">
        <f t="shared" ca="1" si="26"/>
        <v/>
      </c>
      <c r="S83" s="75" t="str">
        <f t="shared" ca="1" si="23"/>
        <v/>
      </c>
      <c r="T83" s="75" t="str">
        <f t="shared" ca="1" si="24"/>
        <v/>
      </c>
      <c r="U83" s="76" t="str">
        <f t="shared" ca="1" si="25"/>
        <v/>
      </c>
    </row>
    <row r="84" spans="2:21" ht="19.95" hidden="1" customHeight="1">
      <c r="B84" s="52"/>
      <c r="D84" s="101"/>
      <c r="E84" s="9" t="s">
        <v>250</v>
      </c>
      <c r="F84" s="64">
        <v>1</v>
      </c>
      <c r="G84" s="64">
        <v>1</v>
      </c>
      <c r="H84" s="64">
        <v>1</v>
      </c>
      <c r="I84" s="64">
        <v>1</v>
      </c>
      <c r="J84" s="64"/>
      <c r="K84" s="64">
        <v>1</v>
      </c>
      <c r="L84" s="64">
        <v>1</v>
      </c>
      <c r="M84" s="64">
        <v>1</v>
      </c>
      <c r="N84" s="64">
        <v>1</v>
      </c>
      <c r="O84" s="64">
        <v>1</v>
      </c>
      <c r="P84" s="69">
        <f t="shared" ca="1" si="21"/>
        <v>0</v>
      </c>
      <c r="Q84" s="53" t="str">
        <f t="shared" ca="1" si="22"/>
        <v/>
      </c>
      <c r="R84" s="74" t="str">
        <f t="shared" ca="1" si="26"/>
        <v/>
      </c>
      <c r="S84" s="75" t="str">
        <f t="shared" ca="1" si="23"/>
        <v/>
      </c>
      <c r="T84" s="75" t="str">
        <f t="shared" ca="1" si="24"/>
        <v/>
      </c>
      <c r="U84" s="76" t="str">
        <f t="shared" ca="1" si="25"/>
        <v/>
      </c>
    </row>
    <row r="85" spans="2:21" ht="19.95" hidden="1" customHeight="1">
      <c r="B85" s="52"/>
      <c r="D85" s="101"/>
      <c r="E85" s="9" t="s">
        <v>251</v>
      </c>
      <c r="F85" s="64">
        <v>1</v>
      </c>
      <c r="G85" s="64">
        <v>1</v>
      </c>
      <c r="H85" s="64">
        <v>1</v>
      </c>
      <c r="I85" s="64">
        <v>1</v>
      </c>
      <c r="J85" s="64"/>
      <c r="K85" s="64">
        <v>1</v>
      </c>
      <c r="L85" s="64">
        <v>1</v>
      </c>
      <c r="M85" s="64">
        <v>1</v>
      </c>
      <c r="N85" s="64">
        <v>1</v>
      </c>
      <c r="O85" s="64">
        <v>1</v>
      </c>
      <c r="P85" s="69">
        <f t="shared" ca="1" si="21"/>
        <v>0</v>
      </c>
      <c r="Q85" s="53" t="str">
        <f t="shared" ca="1" si="22"/>
        <v/>
      </c>
      <c r="R85" s="74" t="str">
        <f t="shared" ca="1" si="26"/>
        <v/>
      </c>
      <c r="S85" s="75" t="str">
        <f t="shared" ca="1" si="23"/>
        <v/>
      </c>
      <c r="T85" s="75" t="str">
        <f t="shared" ca="1" si="24"/>
        <v/>
      </c>
      <c r="U85" s="76" t="str">
        <f t="shared" ca="1" si="25"/>
        <v/>
      </c>
    </row>
    <row r="86" spans="2:21" ht="19.95" hidden="1" customHeight="1">
      <c r="B86" s="52"/>
      <c r="D86" s="101"/>
      <c r="E86" s="9" t="s">
        <v>252</v>
      </c>
      <c r="F86" s="64">
        <v>1</v>
      </c>
      <c r="G86" s="64">
        <v>1</v>
      </c>
      <c r="H86" s="64">
        <v>1</v>
      </c>
      <c r="I86" s="64">
        <v>1</v>
      </c>
      <c r="J86" s="64"/>
      <c r="K86" s="64">
        <v>1</v>
      </c>
      <c r="L86" s="64">
        <v>1</v>
      </c>
      <c r="M86" s="64">
        <v>1</v>
      </c>
      <c r="N86" s="64">
        <v>1</v>
      </c>
      <c r="O86" s="64">
        <v>1</v>
      </c>
      <c r="P86" s="69">
        <f t="shared" ca="1" si="21"/>
        <v>0</v>
      </c>
      <c r="Q86" s="53" t="str">
        <f t="shared" ca="1" si="22"/>
        <v/>
      </c>
      <c r="R86" s="74" t="str">
        <f t="shared" ca="1" si="26"/>
        <v/>
      </c>
      <c r="S86" s="75" t="str">
        <f t="shared" ca="1" si="23"/>
        <v/>
      </c>
      <c r="T86" s="75" t="str">
        <f t="shared" ca="1" si="24"/>
        <v/>
      </c>
      <c r="U86" s="76" t="str">
        <f t="shared" ca="1" si="25"/>
        <v/>
      </c>
    </row>
    <row r="87" spans="2:21" ht="19.95" hidden="1" customHeight="1">
      <c r="B87" s="52"/>
      <c r="D87" s="101"/>
      <c r="E87" s="9" t="s">
        <v>253</v>
      </c>
      <c r="F87" s="64">
        <v>1</v>
      </c>
      <c r="G87" s="64">
        <v>1</v>
      </c>
      <c r="H87" s="64">
        <v>1</v>
      </c>
      <c r="I87" s="64">
        <v>1</v>
      </c>
      <c r="J87" s="64"/>
      <c r="K87" s="64">
        <v>1</v>
      </c>
      <c r="L87" s="64">
        <v>1</v>
      </c>
      <c r="M87" s="64">
        <v>1</v>
      </c>
      <c r="N87" s="64">
        <v>1</v>
      </c>
      <c r="O87" s="64">
        <v>1</v>
      </c>
      <c r="P87" s="69">
        <f t="shared" ca="1" si="21"/>
        <v>0</v>
      </c>
      <c r="Q87" s="53" t="str">
        <f t="shared" ca="1" si="22"/>
        <v/>
      </c>
      <c r="R87" s="74" t="str">
        <f ca="1">IFERROR(SUMIF($F87:$O87,1,$F$131:$O$131)*$Q87/12,"")</f>
        <v/>
      </c>
      <c r="S87" s="75" t="str">
        <f t="shared" ca="1" si="23"/>
        <v/>
      </c>
      <c r="T87" s="75" t="str">
        <f t="shared" ca="1" si="24"/>
        <v/>
      </c>
      <c r="U87" s="76" t="str">
        <f t="shared" ca="1" si="25"/>
        <v/>
      </c>
    </row>
    <row r="88" spans="2:21" ht="19.95" hidden="1" customHeight="1">
      <c r="B88" s="52"/>
      <c r="D88" s="101"/>
      <c r="E88" s="9" t="s">
        <v>254</v>
      </c>
      <c r="F88" s="64">
        <v>1</v>
      </c>
      <c r="G88" s="64">
        <v>1</v>
      </c>
      <c r="H88" s="64">
        <v>1</v>
      </c>
      <c r="I88" s="64">
        <v>1</v>
      </c>
      <c r="J88" s="64"/>
      <c r="K88" s="64">
        <v>1</v>
      </c>
      <c r="L88" s="64">
        <v>1</v>
      </c>
      <c r="M88" s="64">
        <v>1</v>
      </c>
      <c r="N88" s="64">
        <v>1</v>
      </c>
      <c r="O88" s="64">
        <v>1</v>
      </c>
      <c r="P88" s="69">
        <f t="shared" ca="1" si="21"/>
        <v>0</v>
      </c>
      <c r="Q88" s="53" t="str">
        <f t="shared" ca="1" si="22"/>
        <v/>
      </c>
      <c r="R88" s="74" t="str">
        <f t="shared" ca="1" si="26"/>
        <v/>
      </c>
      <c r="S88" s="75" t="str">
        <f t="shared" ca="1" si="23"/>
        <v/>
      </c>
      <c r="T88" s="75" t="str">
        <f t="shared" ca="1" si="24"/>
        <v/>
      </c>
      <c r="U88" s="76" t="str">
        <f t="shared" ca="1" si="25"/>
        <v/>
      </c>
    </row>
    <row r="89" spans="2:21" ht="19.95" hidden="1" customHeight="1">
      <c r="B89" s="52"/>
      <c r="D89" s="101"/>
      <c r="E89" s="9" t="s">
        <v>255</v>
      </c>
      <c r="F89" s="64">
        <v>1</v>
      </c>
      <c r="G89" s="64">
        <v>1</v>
      </c>
      <c r="H89" s="64">
        <v>1</v>
      </c>
      <c r="I89" s="64">
        <v>1</v>
      </c>
      <c r="J89" s="64"/>
      <c r="K89" s="64">
        <v>1</v>
      </c>
      <c r="L89" s="64">
        <v>1</v>
      </c>
      <c r="M89" s="64">
        <v>1</v>
      </c>
      <c r="N89" s="64">
        <v>1</v>
      </c>
      <c r="O89" s="64">
        <v>1</v>
      </c>
      <c r="P89" s="69">
        <f t="shared" ca="1" si="21"/>
        <v>0</v>
      </c>
      <c r="Q89" s="53" t="str">
        <f t="shared" ca="1" si="22"/>
        <v/>
      </c>
      <c r="R89" s="74" t="str">
        <f t="shared" ca="1" si="26"/>
        <v/>
      </c>
      <c r="S89" s="75" t="str">
        <f t="shared" ca="1" si="23"/>
        <v/>
      </c>
      <c r="T89" s="75" t="str">
        <f t="shared" ca="1" si="24"/>
        <v/>
      </c>
      <c r="U89" s="76" t="str">
        <f t="shared" ca="1" si="25"/>
        <v/>
      </c>
    </row>
    <row r="90" spans="2:21" ht="19.95" hidden="1" customHeight="1">
      <c r="B90" s="52"/>
      <c r="D90" s="102"/>
      <c r="E90" s="9" t="s">
        <v>256</v>
      </c>
      <c r="F90" s="64">
        <v>1</v>
      </c>
      <c r="G90" s="64">
        <v>1</v>
      </c>
      <c r="H90" s="64">
        <v>1</v>
      </c>
      <c r="I90" s="64">
        <v>1</v>
      </c>
      <c r="J90" s="64"/>
      <c r="K90" s="64">
        <v>1</v>
      </c>
      <c r="L90" s="64">
        <v>1</v>
      </c>
      <c r="M90" s="64">
        <v>1</v>
      </c>
      <c r="N90" s="64">
        <v>1</v>
      </c>
      <c r="O90" s="64">
        <v>1</v>
      </c>
      <c r="P90" s="69">
        <f t="shared" ca="1" si="21"/>
        <v>0</v>
      </c>
      <c r="Q90" s="53" t="str">
        <f t="shared" ca="1" si="22"/>
        <v/>
      </c>
      <c r="R90" s="77" t="str">
        <f t="shared" ca="1" si="26"/>
        <v/>
      </c>
      <c r="S90" s="78" t="str">
        <f t="shared" ca="1" si="23"/>
        <v/>
      </c>
      <c r="T90" s="78" t="str">
        <f t="shared" ca="1" si="24"/>
        <v/>
      </c>
      <c r="U90" s="79" t="str">
        <f t="shared" ca="1" si="25"/>
        <v/>
      </c>
    </row>
    <row r="91" spans="2:21" ht="19.95" hidden="1" customHeight="1">
      <c r="B91" s="52"/>
      <c r="Q91" s="9" t="s">
        <v>292</v>
      </c>
      <c r="R91" s="54">
        <f ca="1">SUM(R79:R90)</f>
        <v>0</v>
      </c>
      <c r="S91" s="54">
        <f ca="1">SUM(S79:S90)</f>
        <v>0</v>
      </c>
      <c r="T91" s="54">
        <f ca="1">SUM(T79:T90)</f>
        <v>0</v>
      </c>
      <c r="U91" s="54">
        <f ca="1">SUM(U79:U90)</f>
        <v>0</v>
      </c>
    </row>
    <row r="92" spans="2:21" ht="19.95" hidden="1" customHeight="1">
      <c r="B92" s="52"/>
      <c r="D92" s="100" t="s">
        <v>265</v>
      </c>
      <c r="E92" s="9"/>
      <c r="F92" s="9" t="s">
        <v>238</v>
      </c>
      <c r="G92" s="9" t="s">
        <v>236</v>
      </c>
      <c r="H92" s="9" t="s">
        <v>239</v>
      </c>
    </row>
    <row r="93" spans="2:21" ht="19.95" hidden="1" customHeight="1">
      <c r="B93" s="52"/>
      <c r="D93" s="101"/>
      <c r="E93" s="9" t="s">
        <v>231</v>
      </c>
      <c r="F93" s="9"/>
      <c r="G93" s="54">
        <f ca="1">ROUNDUP(R91,)</f>
        <v>0</v>
      </c>
      <c r="H93" s="9"/>
      <c r="P93" s="70" t="s">
        <v>274</v>
      </c>
      <c r="Q93" s="39"/>
      <c r="R93" s="39"/>
      <c r="S93" s="39"/>
      <c r="T93" s="39"/>
      <c r="U93" s="39"/>
    </row>
    <row r="94" spans="2:21" ht="19.95" hidden="1" customHeight="1">
      <c r="B94" s="52"/>
      <c r="D94" s="101"/>
      <c r="E94" s="9" t="s">
        <v>237</v>
      </c>
      <c r="F94" s="9"/>
      <c r="G94" s="54">
        <f ca="1">ROUNDUP(S91,)</f>
        <v>0</v>
      </c>
      <c r="H94" s="9"/>
      <c r="P94" s="70" t="s">
        <v>275</v>
      </c>
      <c r="Q94" s="39"/>
      <c r="R94" s="39"/>
      <c r="S94" s="39"/>
      <c r="T94" s="39"/>
      <c r="U94" s="39"/>
    </row>
    <row r="95" spans="2:21" ht="19.95" hidden="1" customHeight="1">
      <c r="B95" s="52"/>
      <c r="D95" s="101"/>
      <c r="E95" s="9" t="s">
        <v>232</v>
      </c>
      <c r="F95" s="9"/>
      <c r="G95" s="54">
        <f ca="1">ROUNDUP(T91,)</f>
        <v>0</v>
      </c>
      <c r="H95" s="9"/>
      <c r="P95" s="70" t="s">
        <v>283</v>
      </c>
      <c r="Q95" s="39"/>
      <c r="R95" s="39"/>
      <c r="S95" s="39"/>
      <c r="T95" s="39"/>
      <c r="U95" s="39"/>
    </row>
    <row r="96" spans="2:21" ht="19.95" hidden="1" customHeight="1">
      <c r="B96" s="52"/>
      <c r="D96" s="101"/>
      <c r="E96" s="9" t="s">
        <v>233</v>
      </c>
      <c r="F96" s="9"/>
      <c r="G96" s="54">
        <f ca="1">ROUNDUP(U91,)</f>
        <v>0</v>
      </c>
      <c r="H96" s="9"/>
      <c r="P96" s="82" t="s">
        <v>295</v>
      </c>
      <c r="Q96" s="83"/>
      <c r="R96" s="83"/>
      <c r="S96" s="83"/>
      <c r="T96" s="39"/>
      <c r="U96" s="39"/>
    </row>
    <row r="97" spans="2:21" ht="19.95" hidden="1" customHeight="1">
      <c r="B97" s="52"/>
      <c r="D97" s="101"/>
      <c r="E97" s="9" t="s">
        <v>240</v>
      </c>
      <c r="F97" s="9"/>
      <c r="G97" s="54">
        <f ca="1">SUM(G93:G96)</f>
        <v>0</v>
      </c>
      <c r="H97" s="9"/>
      <c r="Q97" s="80" t="s">
        <v>294</v>
      </c>
      <c r="R97" s="80" t="s">
        <v>230</v>
      </c>
      <c r="S97" s="80" t="s">
        <v>302</v>
      </c>
      <c r="T97" s="80" t="s">
        <v>258</v>
      </c>
      <c r="U97" s="39"/>
    </row>
    <row r="98" spans="2:21" ht="19.95" hidden="1" customHeight="1">
      <c r="B98" s="52"/>
      <c r="D98" s="102"/>
      <c r="E98" s="9" t="s">
        <v>241</v>
      </c>
      <c r="F98" s="38">
        <f ca="1">F28</f>
        <v>0</v>
      </c>
      <c r="G98" s="27">
        <f ca="1">G97</f>
        <v>0</v>
      </c>
      <c r="H98" s="27">
        <f ca="1">F98-G98</f>
        <v>0</v>
      </c>
      <c r="I98" s="34" t="str">
        <f ca="1">IF(H98&lt;Q98,"⇒　"&amp;TEXT(Q98,"#,##"),"")</f>
        <v/>
      </c>
      <c r="P98" s="34" t="str">
        <f ca="1">IF(H98&gt;=Q98,"&gt; OK","&lt; NG")</f>
        <v>&gt; OK</v>
      </c>
      <c r="Q98" s="27">
        <f>SUM(R98:T98)</f>
        <v>0</v>
      </c>
      <c r="R98" s="27">
        <f>ROUNDDOWN(SUM(F161:O161)+MAX(F162:O162),)</f>
        <v>0</v>
      </c>
      <c r="S98" s="27">
        <f>ROUNDDOWN(SUM(F165:O165)+MAX(F166:O166),)</f>
        <v>0</v>
      </c>
      <c r="T98" s="27">
        <f>ROUNDDOWN(SUM(F169:O169),)</f>
        <v>0</v>
      </c>
      <c r="U98" s="39"/>
    </row>
    <row r="99" spans="2:21" ht="19.95" hidden="1" customHeight="1">
      <c r="B99" s="52"/>
      <c r="P99" s="39"/>
    </row>
    <row r="100" spans="2:21" ht="19.95" hidden="1" customHeight="1">
      <c r="B100" s="52"/>
      <c r="D100" s="100" t="s">
        <v>260</v>
      </c>
      <c r="E100" s="9" t="s">
        <v>203</v>
      </c>
      <c r="F100" s="9" t="str">
        <f>IF(F8="","",年齢!D7)</f>
        <v/>
      </c>
      <c r="G100" s="9" t="str">
        <f>IF(G8="","",年齢!E7)</f>
        <v/>
      </c>
      <c r="H100" s="9" t="str">
        <f>IF(H8="","",年齢!F7)</f>
        <v/>
      </c>
      <c r="I100" s="9" t="str">
        <f>IF(I8="","",年齢!G7)</f>
        <v/>
      </c>
      <c r="J100" s="9" t="str">
        <f>IF(J8="","",年齢!H7)</f>
        <v/>
      </c>
      <c r="K100" s="9" t="str">
        <f>IF(K8="","",年齢!I7)</f>
        <v/>
      </c>
      <c r="L100" s="9" t="str">
        <f>IF(L8="","",年齢!J7)</f>
        <v/>
      </c>
      <c r="M100" s="9" t="str">
        <f>IF(M8="","",年齢!K7)</f>
        <v/>
      </c>
      <c r="N100" s="9" t="str">
        <f>IF(N8="","",年齢!L7)</f>
        <v/>
      </c>
      <c r="O100" s="9" t="str">
        <f>IF(O8="","",年齢!M7)</f>
        <v/>
      </c>
      <c r="Q100" s="66" t="s">
        <v>270</v>
      </c>
    </row>
    <row r="101" spans="2:21" ht="19.95" hidden="1" customHeight="1">
      <c r="B101" s="52"/>
      <c r="D101" s="101"/>
      <c r="E101" s="9" t="s">
        <v>204</v>
      </c>
      <c r="F101" s="9" t="str">
        <f>IF(F8="","",年齢!D8)</f>
        <v/>
      </c>
      <c r="G101" s="9" t="str">
        <f>IF(G8="","",年齢!E8)</f>
        <v/>
      </c>
      <c r="H101" s="9" t="str">
        <f>IF(H8="","",年齢!F8)</f>
        <v/>
      </c>
      <c r="I101" s="9" t="str">
        <f>IF(I8="","",年齢!G8)</f>
        <v/>
      </c>
      <c r="J101" s="9" t="str">
        <f>IF(J8="","",年齢!H8)</f>
        <v/>
      </c>
      <c r="K101" s="9" t="str">
        <f>IF(K8="","",年齢!I8)</f>
        <v/>
      </c>
      <c r="L101" s="9" t="str">
        <f>IF(L8="","",年齢!J8)</f>
        <v/>
      </c>
      <c r="M101" s="9" t="str">
        <f>IF(M8="","",年齢!K8)</f>
        <v/>
      </c>
      <c r="N101" s="9" t="str">
        <f>IF(N8="","",年齢!L8)</f>
        <v/>
      </c>
      <c r="O101" s="9" t="str">
        <f>IF(O8="","",年齢!M8)</f>
        <v/>
      </c>
    </row>
    <row r="102" spans="2:21" ht="19.95" hidden="1" customHeight="1">
      <c r="B102" s="52"/>
      <c r="D102" s="101"/>
      <c r="E102" s="9" t="s">
        <v>190</v>
      </c>
      <c r="F102" s="9" t="str">
        <f t="shared" ref="F102:O102" si="27">IF(F8="","",IF($F$4&lt;&gt;"",$F$4,IF(F9&lt;&gt;"",F9,COUNT(F64:F75))))</f>
        <v/>
      </c>
      <c r="G102" s="9" t="str">
        <f t="shared" si="27"/>
        <v/>
      </c>
      <c r="H102" s="9" t="str">
        <f t="shared" si="27"/>
        <v/>
      </c>
      <c r="I102" s="9" t="str">
        <f t="shared" si="27"/>
        <v/>
      </c>
      <c r="J102" s="9" t="str">
        <f t="shared" si="27"/>
        <v/>
      </c>
      <c r="K102" s="9" t="str">
        <f t="shared" si="27"/>
        <v/>
      </c>
      <c r="L102" s="9" t="str">
        <f t="shared" si="27"/>
        <v/>
      </c>
      <c r="M102" s="9" t="str">
        <f t="shared" si="27"/>
        <v/>
      </c>
      <c r="N102" s="9" t="str">
        <f t="shared" si="27"/>
        <v/>
      </c>
      <c r="O102" s="9" t="str">
        <f t="shared" si="27"/>
        <v/>
      </c>
    </row>
    <row r="103" spans="2:21" ht="19.95" hidden="1" customHeight="1">
      <c r="B103" s="52"/>
      <c r="D103" s="101"/>
      <c r="E103" s="9" t="s">
        <v>189</v>
      </c>
      <c r="F103" s="9" t="str">
        <f>IF(F8="","",IF(F10&lt;&gt;"",F10,年齢!D32))</f>
        <v/>
      </c>
      <c r="G103" s="9" t="str">
        <f>IF(G8="","",IF(G10&lt;&gt;"",G10,年齢!E32))</f>
        <v/>
      </c>
      <c r="H103" s="9" t="str">
        <f>IF(H8="","",IF(H10&lt;&gt;"",H10,年齢!F32))</f>
        <v/>
      </c>
      <c r="I103" s="9" t="str">
        <f>IF(I8="","",IF(I10&lt;&gt;"",I10,年齢!G32))</f>
        <v/>
      </c>
      <c r="J103" s="9" t="str">
        <f>IF(J8="","",IF(J10&lt;&gt;"",J10,年齢!H32))</f>
        <v/>
      </c>
      <c r="K103" s="9" t="str">
        <f>IF(K8="","",IF(K10&lt;&gt;"",K10,年齢!I32))</f>
        <v/>
      </c>
      <c r="L103" s="9" t="str">
        <f>IF(L8="","",IF(L10&lt;&gt;"",L10,年齢!J32))</f>
        <v/>
      </c>
      <c r="M103" s="9" t="str">
        <f>IF(M8="","",IF(M10&lt;&gt;"",M10,年齢!K32))</f>
        <v/>
      </c>
      <c r="N103" s="9" t="str">
        <f>IF(N8="","",IF(N10&lt;&gt;"",N10,年齢!L32))</f>
        <v/>
      </c>
      <c r="O103" s="9" t="str">
        <f>IF(O8="","",IF(O10&lt;&gt;"",O10,年齢!M32))</f>
        <v/>
      </c>
    </row>
    <row r="104" spans="2:21" ht="19.95" hidden="1" customHeight="1">
      <c r="B104" s="52"/>
      <c r="D104" s="101"/>
      <c r="E104" s="9" t="s">
        <v>27</v>
      </c>
      <c r="F104" s="9">
        <f t="shared" ref="F104:O104" si="28">IF(F100&gt;64,0,IF(F100&lt;40,0,1))</f>
        <v>0</v>
      </c>
      <c r="G104" s="9">
        <f t="shared" si="28"/>
        <v>0</v>
      </c>
      <c r="H104" s="9">
        <f t="shared" si="28"/>
        <v>0</v>
      </c>
      <c r="I104" s="9">
        <f t="shared" si="28"/>
        <v>0</v>
      </c>
      <c r="J104" s="9">
        <f t="shared" si="28"/>
        <v>0</v>
      </c>
      <c r="K104" s="9">
        <f t="shared" si="28"/>
        <v>0</v>
      </c>
      <c r="L104" s="9">
        <f t="shared" si="28"/>
        <v>0</v>
      </c>
      <c r="M104" s="9">
        <f t="shared" si="28"/>
        <v>0</v>
      </c>
      <c r="N104" s="9">
        <f t="shared" si="28"/>
        <v>0</v>
      </c>
      <c r="O104" s="9">
        <f t="shared" si="28"/>
        <v>0</v>
      </c>
    </row>
    <row r="105" spans="2:21" ht="19.95" hidden="1" customHeight="1">
      <c r="B105" s="52"/>
      <c r="D105" s="101"/>
      <c r="E105" s="9" t="s">
        <v>28</v>
      </c>
      <c r="F105" s="9">
        <f t="shared" ref="F105:O105" si="29">IF(F101&gt;5,0,1)</f>
        <v>0</v>
      </c>
      <c r="G105" s="9">
        <f t="shared" si="29"/>
        <v>0</v>
      </c>
      <c r="H105" s="9">
        <f t="shared" si="29"/>
        <v>0</v>
      </c>
      <c r="I105" s="9">
        <f t="shared" si="29"/>
        <v>0</v>
      </c>
      <c r="J105" s="9">
        <f t="shared" si="29"/>
        <v>0</v>
      </c>
      <c r="K105" s="9">
        <f t="shared" si="29"/>
        <v>0</v>
      </c>
      <c r="L105" s="9">
        <f t="shared" si="29"/>
        <v>0</v>
      </c>
      <c r="M105" s="9">
        <f t="shared" si="29"/>
        <v>0</v>
      </c>
      <c r="N105" s="9">
        <f t="shared" si="29"/>
        <v>0</v>
      </c>
      <c r="O105" s="9">
        <f t="shared" si="29"/>
        <v>0</v>
      </c>
    </row>
    <row r="106" spans="2:21" ht="19.95" hidden="1" customHeight="1">
      <c r="B106" s="52"/>
      <c r="D106" s="102"/>
      <c r="E106" s="9" t="s">
        <v>115</v>
      </c>
      <c r="F106" s="9" t="str">
        <f t="shared" ref="F106:O106" si="30">IF(F101="","",IF(F101&gt;17,0,1))</f>
        <v/>
      </c>
      <c r="G106" s="9" t="str">
        <f t="shared" si="30"/>
        <v/>
      </c>
      <c r="H106" s="9" t="str">
        <f t="shared" si="30"/>
        <v/>
      </c>
      <c r="I106" s="9" t="str">
        <f t="shared" si="30"/>
        <v/>
      </c>
      <c r="J106" s="9" t="str">
        <f t="shared" si="30"/>
        <v/>
      </c>
      <c r="K106" s="9" t="str">
        <f t="shared" si="30"/>
        <v/>
      </c>
      <c r="L106" s="9" t="str">
        <f t="shared" si="30"/>
        <v/>
      </c>
      <c r="M106" s="9" t="str">
        <f t="shared" si="30"/>
        <v/>
      </c>
      <c r="N106" s="9" t="str">
        <f t="shared" si="30"/>
        <v/>
      </c>
      <c r="O106" s="9" t="str">
        <f t="shared" si="30"/>
        <v/>
      </c>
    </row>
    <row r="107" spans="2:21" ht="19.95" hidden="1" customHeight="1">
      <c r="B107" s="52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</row>
    <row r="108" spans="2:21" ht="19.95" hidden="1" customHeight="1">
      <c r="B108" s="52"/>
      <c r="C108" s="44"/>
      <c r="D108" s="100" t="s">
        <v>261</v>
      </c>
      <c r="E108" s="9" t="s">
        <v>205</v>
      </c>
      <c r="F108" s="27">
        <f>IF(F25&lt;&gt;"",F25,VLOOKUP(1,所得!D6:O1185,12,))</f>
        <v>0</v>
      </c>
      <c r="G108" s="27">
        <f>IF(G25&lt;&gt;"",G25,VLOOKUP(1,所得!E6:P1185,12,))</f>
        <v>0</v>
      </c>
      <c r="H108" s="27">
        <f>IF(H25&lt;&gt;"",H25,VLOOKUP(1,所得!F6:Q1185,12,))</f>
        <v>0</v>
      </c>
      <c r="I108" s="27">
        <f>IF(I25&lt;&gt;"",I25,VLOOKUP(1,所得!G6:R1185,12,))</f>
        <v>0</v>
      </c>
      <c r="J108" s="27">
        <f>IF(J25&lt;&gt;"",J25,VLOOKUP(1,所得!H6:S1185,12,))</f>
        <v>0</v>
      </c>
      <c r="K108" s="27">
        <f>IF(K25&lt;&gt;"",K25,VLOOKUP(1,所得!I6:T1185,12,))</f>
        <v>0</v>
      </c>
      <c r="L108" s="27">
        <f>IF(L25&lt;&gt;"",L25,VLOOKUP(1,所得!J6:U1185,12,))</f>
        <v>0</v>
      </c>
      <c r="M108" s="27">
        <f>IF(M25&lt;&gt;"",M25,VLOOKUP(1,所得!K6:V1185,12,))</f>
        <v>0</v>
      </c>
      <c r="N108" s="27">
        <f>IF(N25&lt;&gt;"",N25,VLOOKUP(1,所得!L6:W1185,12,))</f>
        <v>0</v>
      </c>
      <c r="O108" s="27">
        <f>IF(O25&lt;&gt;"",O25,VLOOKUP(1,所得!M6:X1185,12,))</f>
        <v>0</v>
      </c>
      <c r="Q108" s="66" t="s">
        <v>271</v>
      </c>
    </row>
    <row r="109" spans="2:21" ht="19.95" hidden="1" customHeight="1">
      <c r="B109" s="52"/>
      <c r="C109" s="39"/>
      <c r="D109" s="101"/>
      <c r="E109" s="9" t="s">
        <v>207</v>
      </c>
      <c r="F109" s="27">
        <f t="shared" ref="F109:O109" si="31">IF(F21="はい",IF(F13&lt;=8500000,0,MIN((F13-8500000)*0.1,150000)),0)</f>
        <v>0</v>
      </c>
      <c r="G109" s="27">
        <f t="shared" si="31"/>
        <v>0</v>
      </c>
      <c r="H109" s="27">
        <f t="shared" si="31"/>
        <v>0</v>
      </c>
      <c r="I109" s="27">
        <f t="shared" si="31"/>
        <v>0</v>
      </c>
      <c r="J109" s="27">
        <f t="shared" si="31"/>
        <v>0</v>
      </c>
      <c r="K109" s="27">
        <f t="shared" si="31"/>
        <v>0</v>
      </c>
      <c r="L109" s="27">
        <f t="shared" si="31"/>
        <v>0</v>
      </c>
      <c r="M109" s="27">
        <f t="shared" si="31"/>
        <v>0</v>
      </c>
      <c r="N109" s="27">
        <f t="shared" si="31"/>
        <v>0</v>
      </c>
      <c r="O109" s="27">
        <f t="shared" si="31"/>
        <v>0</v>
      </c>
    </row>
    <row r="110" spans="2:21" ht="19.95" hidden="1" customHeight="1">
      <c r="B110" s="52"/>
      <c r="C110" s="39"/>
      <c r="D110" s="101"/>
      <c r="E110" s="9" t="s">
        <v>206</v>
      </c>
      <c r="F110" s="38">
        <f ca="1">IF(AND(F108&gt;0,F112&gt;0,F108+F112&gt;100000),MIN(F108,100000)+MIN(F112,100000)-100000,0)</f>
        <v>0</v>
      </c>
      <c r="G110" s="38">
        <f ca="1">IF(AND(G108&gt;0,G112&gt;0,G108+G112&gt;100000),MIN(G108,100000)+MIN(G112,100000)-100000,0)</f>
        <v>0</v>
      </c>
      <c r="H110" s="38">
        <f ca="1">IF(AND(H108&gt;0,H112&gt;0,H108+H112&gt;100000),MIN(H108,100000)+MIN(H112,100000)-100000,0)</f>
        <v>0</v>
      </c>
      <c r="I110" s="38">
        <f t="shared" ref="I110:O110" ca="1" si="32">IF(AND(I108&gt;0,I112&gt;0,I108+I112&gt;100000),MIN(I108,100000)+MIN(I112,100000)-100000,0)</f>
        <v>0</v>
      </c>
      <c r="J110" s="38">
        <f t="shared" ca="1" si="32"/>
        <v>0</v>
      </c>
      <c r="K110" s="38">
        <f t="shared" ca="1" si="32"/>
        <v>0</v>
      </c>
      <c r="L110" s="38">
        <f t="shared" ca="1" si="32"/>
        <v>0</v>
      </c>
      <c r="M110" s="38">
        <f t="shared" ca="1" si="32"/>
        <v>0</v>
      </c>
      <c r="N110" s="38">
        <f t="shared" ca="1" si="32"/>
        <v>0</v>
      </c>
      <c r="O110" s="38">
        <f t="shared" ca="1" si="32"/>
        <v>0</v>
      </c>
    </row>
    <row r="111" spans="2:21" ht="19.95" hidden="1" customHeight="1">
      <c r="B111" s="52"/>
      <c r="C111" s="44"/>
      <c r="D111" s="101"/>
      <c r="E111" s="9" t="s">
        <v>186</v>
      </c>
      <c r="F111" s="27">
        <f t="shared" ref="F111:O111" ca="1" si="33">(F108-F109-F110)*IF(F17="",1,3/10)</f>
        <v>0</v>
      </c>
      <c r="G111" s="27">
        <f t="shared" ca="1" si="33"/>
        <v>0</v>
      </c>
      <c r="H111" s="27">
        <f t="shared" ca="1" si="33"/>
        <v>0</v>
      </c>
      <c r="I111" s="27">
        <f t="shared" ca="1" si="33"/>
        <v>0</v>
      </c>
      <c r="J111" s="27">
        <f t="shared" ca="1" si="33"/>
        <v>0</v>
      </c>
      <c r="K111" s="27">
        <f t="shared" ca="1" si="33"/>
        <v>0</v>
      </c>
      <c r="L111" s="27">
        <f t="shared" ca="1" si="33"/>
        <v>0</v>
      </c>
      <c r="M111" s="27">
        <f t="shared" ca="1" si="33"/>
        <v>0</v>
      </c>
      <c r="N111" s="27">
        <f t="shared" ca="1" si="33"/>
        <v>0</v>
      </c>
      <c r="O111" s="27">
        <f t="shared" ca="1" si="33"/>
        <v>0</v>
      </c>
    </row>
    <row r="112" spans="2:21" ht="19.95" hidden="1" customHeight="1">
      <c r="B112" s="52"/>
      <c r="C112" s="44"/>
      <c r="D112" s="101"/>
      <c r="E112" s="9" t="s">
        <v>107</v>
      </c>
      <c r="F112" s="27">
        <f ca="1">IF(F14&lt;&gt;"",VLOOKUP(1,OFFSET(所得!AA10,VALUE(所得!AA7)+VALUE(所得!AA5),,6,12),12,),F26)</f>
        <v>0</v>
      </c>
      <c r="G112" s="27">
        <f ca="1">IF(G14&lt;&gt;"",VLOOKUP(1,OFFSET(所得!AB10,VALUE(所得!AB7)+VALUE(所得!AB5),,6,12),12,),G26)</f>
        <v>0</v>
      </c>
      <c r="H112" s="27">
        <f ca="1">IF(H14&lt;&gt;"",VLOOKUP(1,OFFSET(所得!AC10,VALUE(所得!AC7)+VALUE(所得!AC5),,6,12),12,),H26)</f>
        <v>0</v>
      </c>
      <c r="I112" s="27">
        <f ca="1">IF(I14&lt;&gt;"",VLOOKUP(1,OFFSET(所得!AD10,VALUE(所得!AD7)+VALUE(所得!AD5),,6,12),12,),I26)</f>
        <v>0</v>
      </c>
      <c r="J112" s="27">
        <f ca="1">IF(J14&lt;&gt;"",VLOOKUP(1,OFFSET(所得!AE10,VALUE(所得!AE7)+VALUE(所得!AE5),,6,12),12,),J26)</f>
        <v>0</v>
      </c>
      <c r="K112" s="27">
        <f ca="1">IF(K14&lt;&gt;"",VLOOKUP(1,OFFSET(所得!AF10,VALUE(所得!AF7)+VALUE(所得!AF5),,6,12),12,),K26)</f>
        <v>0</v>
      </c>
      <c r="L112" s="27">
        <f ca="1">IF(L14&lt;&gt;"",VLOOKUP(1,OFFSET(所得!AG10,VALUE(所得!AG7)+VALUE(所得!AG5),,6,12),12,),L26)</f>
        <v>0</v>
      </c>
      <c r="M112" s="27">
        <f ca="1">IF(M14&lt;&gt;"",VLOOKUP(1,OFFSET(所得!AH10,VALUE(所得!AH7)+VALUE(所得!AH5),,6,12),12,),M26)</f>
        <v>0</v>
      </c>
      <c r="N112" s="27">
        <f ca="1">IF(N14&lt;&gt;"",VLOOKUP(1,OFFSET(所得!AI10,VALUE(所得!AI7)+VALUE(所得!AI5),,6,12),12,),N26)</f>
        <v>0</v>
      </c>
      <c r="O112" s="27">
        <f ca="1">IF(O14&lt;&gt;"",VLOOKUP(1,OFFSET(所得!AJ10,VALUE(所得!AJ7)+VALUE(所得!AJ5),,6,12),12,),O26)</f>
        <v>0</v>
      </c>
    </row>
    <row r="113" spans="2:17" ht="19.95" hidden="1" customHeight="1">
      <c r="B113" s="52"/>
      <c r="C113" s="39"/>
      <c r="D113" s="101"/>
      <c r="E113" s="9" t="s">
        <v>32</v>
      </c>
      <c r="F113" s="27">
        <f t="shared" ref="F113:O113" ca="1" si="34">MAX(SUM(F24+F111+F112),0)</f>
        <v>0</v>
      </c>
      <c r="G113" s="27">
        <f t="shared" ca="1" si="34"/>
        <v>0</v>
      </c>
      <c r="H113" s="27">
        <f t="shared" ca="1" si="34"/>
        <v>0</v>
      </c>
      <c r="I113" s="27">
        <f t="shared" ca="1" si="34"/>
        <v>0</v>
      </c>
      <c r="J113" s="27">
        <f t="shared" ca="1" si="34"/>
        <v>0</v>
      </c>
      <c r="K113" s="27">
        <f t="shared" ca="1" si="34"/>
        <v>0</v>
      </c>
      <c r="L113" s="27">
        <f t="shared" ca="1" si="34"/>
        <v>0</v>
      </c>
      <c r="M113" s="27">
        <f t="shared" ca="1" si="34"/>
        <v>0</v>
      </c>
      <c r="N113" s="27">
        <f t="shared" ca="1" si="34"/>
        <v>0</v>
      </c>
      <c r="O113" s="27">
        <f t="shared" ca="1" si="34"/>
        <v>0</v>
      </c>
    </row>
    <row r="114" spans="2:17" ht="19.95" hidden="1" customHeight="1">
      <c r="B114" s="52"/>
      <c r="C114" s="39"/>
      <c r="D114" s="101"/>
      <c r="E114" s="9" t="s">
        <v>30</v>
      </c>
      <c r="F114" s="27">
        <f t="shared" ref="F114:O114" ca="1" si="35">IF(F100&lt;65,0,IF(F112&lt;150000,F112,150000))</f>
        <v>0</v>
      </c>
      <c r="G114" s="27">
        <f ca="1">IF(G100&lt;65,0,IF(G112&lt;150000,G112,150000))</f>
        <v>0</v>
      </c>
      <c r="H114" s="27">
        <f t="shared" ca="1" si="35"/>
        <v>0</v>
      </c>
      <c r="I114" s="27">
        <f t="shared" ca="1" si="35"/>
        <v>0</v>
      </c>
      <c r="J114" s="27">
        <f t="shared" ca="1" si="35"/>
        <v>0</v>
      </c>
      <c r="K114" s="27">
        <f t="shared" ca="1" si="35"/>
        <v>0</v>
      </c>
      <c r="L114" s="27">
        <f t="shared" ca="1" si="35"/>
        <v>0</v>
      </c>
      <c r="M114" s="27">
        <f t="shared" ca="1" si="35"/>
        <v>0</v>
      </c>
      <c r="N114" s="27">
        <f t="shared" ca="1" si="35"/>
        <v>0</v>
      </c>
      <c r="O114" s="27">
        <f t="shared" ca="1" si="35"/>
        <v>0</v>
      </c>
    </row>
    <row r="115" spans="2:17" ht="19.95" hidden="1" customHeight="1">
      <c r="B115" s="52"/>
      <c r="C115" s="39"/>
      <c r="D115" s="101"/>
      <c r="E115" s="9" t="s">
        <v>33</v>
      </c>
      <c r="F115" s="27">
        <f ca="1">F24+F111+F112-F114</f>
        <v>0</v>
      </c>
      <c r="G115" s="27">
        <f t="shared" ref="G115:O115" ca="1" si="36">G24+G111+G112-G114</f>
        <v>0</v>
      </c>
      <c r="H115" s="27">
        <f t="shared" ca="1" si="36"/>
        <v>0</v>
      </c>
      <c r="I115" s="27">
        <f t="shared" ca="1" si="36"/>
        <v>0</v>
      </c>
      <c r="J115" s="27">
        <f t="shared" ca="1" si="36"/>
        <v>0</v>
      </c>
      <c r="K115" s="27">
        <f t="shared" ca="1" si="36"/>
        <v>0</v>
      </c>
      <c r="L115" s="27">
        <f t="shared" ca="1" si="36"/>
        <v>0</v>
      </c>
      <c r="M115" s="27">
        <f t="shared" ca="1" si="36"/>
        <v>0</v>
      </c>
      <c r="N115" s="27">
        <f t="shared" ca="1" si="36"/>
        <v>0</v>
      </c>
      <c r="O115" s="27">
        <f t="shared" ca="1" si="36"/>
        <v>0</v>
      </c>
    </row>
    <row r="116" spans="2:17" ht="19.95" hidden="1" customHeight="1">
      <c r="B116" s="52"/>
      <c r="C116" s="39"/>
      <c r="D116" s="101"/>
      <c r="E116" s="9" t="s">
        <v>228</v>
      </c>
      <c r="F116" s="27">
        <f t="shared" ref="F116:O116" si="37">IF(F13-550000&gt;0,1,0)</f>
        <v>0</v>
      </c>
      <c r="G116" s="27">
        <f t="shared" si="37"/>
        <v>0</v>
      </c>
      <c r="H116" s="27">
        <f t="shared" si="37"/>
        <v>0</v>
      </c>
      <c r="I116" s="27">
        <f t="shared" si="37"/>
        <v>0</v>
      </c>
      <c r="J116" s="27">
        <f t="shared" si="37"/>
        <v>0</v>
      </c>
      <c r="K116" s="27">
        <f t="shared" si="37"/>
        <v>0</v>
      </c>
      <c r="L116" s="27">
        <f t="shared" si="37"/>
        <v>0</v>
      </c>
      <c r="M116" s="27">
        <f t="shared" si="37"/>
        <v>0</v>
      </c>
      <c r="N116" s="27">
        <f t="shared" si="37"/>
        <v>0</v>
      </c>
      <c r="O116" s="27">
        <f t="shared" si="37"/>
        <v>0</v>
      </c>
    </row>
    <row r="117" spans="2:17" ht="19.95" hidden="1" customHeight="1">
      <c r="B117" s="52"/>
      <c r="C117" s="39"/>
      <c r="D117" s="101"/>
      <c r="E117" s="9" t="s">
        <v>35</v>
      </c>
      <c r="F117" s="9">
        <f t="shared" ref="F117:O117" ca="1" si="38">IF(F111+F112+F116&gt;0,1,0)</f>
        <v>0</v>
      </c>
      <c r="G117" s="9">
        <f t="shared" ca="1" si="38"/>
        <v>0</v>
      </c>
      <c r="H117" s="9">
        <f t="shared" ca="1" si="38"/>
        <v>0</v>
      </c>
      <c r="I117" s="9">
        <f t="shared" ca="1" si="38"/>
        <v>0</v>
      </c>
      <c r="J117" s="9">
        <f t="shared" ca="1" si="38"/>
        <v>0</v>
      </c>
      <c r="K117" s="9">
        <f t="shared" ca="1" si="38"/>
        <v>0</v>
      </c>
      <c r="L117" s="9">
        <f t="shared" ca="1" si="38"/>
        <v>0</v>
      </c>
      <c r="M117" s="9">
        <f t="shared" ca="1" si="38"/>
        <v>0</v>
      </c>
      <c r="N117" s="9">
        <f t="shared" ca="1" si="38"/>
        <v>0</v>
      </c>
      <c r="O117" s="9">
        <f t="shared" ca="1" si="38"/>
        <v>0</v>
      </c>
    </row>
    <row r="118" spans="2:17" ht="19.95" hidden="1" customHeight="1">
      <c r="B118" s="52"/>
      <c r="D118" s="101"/>
      <c r="E118" s="9" t="s">
        <v>227</v>
      </c>
      <c r="F118" s="9">
        <f t="shared" ref="F118:O118" ca="1" si="39">IF(F113&lt;=24000000,430000,IF(F113&lt;=24500000,290000,IF(F113&lt;=25000000,150000,0)))</f>
        <v>430000</v>
      </c>
      <c r="G118" s="9">
        <f t="shared" ca="1" si="39"/>
        <v>430000</v>
      </c>
      <c r="H118" s="9">
        <f t="shared" ca="1" si="39"/>
        <v>430000</v>
      </c>
      <c r="I118" s="9">
        <f t="shared" ca="1" si="39"/>
        <v>430000</v>
      </c>
      <c r="J118" s="9">
        <f t="shared" ca="1" si="39"/>
        <v>430000</v>
      </c>
      <c r="K118" s="9">
        <f t="shared" ca="1" si="39"/>
        <v>430000</v>
      </c>
      <c r="L118" s="9">
        <f t="shared" ca="1" si="39"/>
        <v>430000</v>
      </c>
      <c r="M118" s="9">
        <f t="shared" ca="1" si="39"/>
        <v>430000</v>
      </c>
      <c r="N118" s="9">
        <f t="shared" ca="1" si="39"/>
        <v>430000</v>
      </c>
      <c r="O118" s="9">
        <f t="shared" ca="1" si="39"/>
        <v>430000</v>
      </c>
    </row>
    <row r="119" spans="2:17" ht="19.95" hidden="1" customHeight="1">
      <c r="B119" s="52"/>
      <c r="C119" s="39"/>
      <c r="D119" s="101"/>
      <c r="E119" s="9" t="s">
        <v>34</v>
      </c>
      <c r="F119" s="38">
        <f ca="1">MAX(F113-F118,0)</f>
        <v>0</v>
      </c>
      <c r="G119" s="38">
        <f ca="1">MAX(G113-G118,0)</f>
        <v>0</v>
      </c>
      <c r="H119" s="38">
        <f t="shared" ref="H119:O119" ca="1" si="40">MAX(H113-H118,0)</f>
        <v>0</v>
      </c>
      <c r="I119" s="38">
        <f t="shared" ca="1" si="40"/>
        <v>0</v>
      </c>
      <c r="J119" s="38">
        <f t="shared" ca="1" si="40"/>
        <v>0</v>
      </c>
      <c r="K119" s="38">
        <f t="shared" ca="1" si="40"/>
        <v>0</v>
      </c>
      <c r="L119" s="38">
        <f t="shared" ca="1" si="40"/>
        <v>0</v>
      </c>
      <c r="M119" s="38">
        <f t="shared" ca="1" si="40"/>
        <v>0</v>
      </c>
      <c r="N119" s="38">
        <f t="shared" ca="1" si="40"/>
        <v>0</v>
      </c>
      <c r="O119" s="38">
        <f t="shared" ca="1" si="40"/>
        <v>0</v>
      </c>
    </row>
    <row r="120" spans="2:17" ht="19.95" hidden="1" customHeight="1">
      <c r="B120" s="52"/>
      <c r="C120" s="39"/>
      <c r="D120" s="102"/>
      <c r="E120" s="9" t="s">
        <v>36</v>
      </c>
      <c r="F120" s="27">
        <f t="shared" ref="F120:O120" si="41">IF(F104=1,F119,0)</f>
        <v>0</v>
      </c>
      <c r="G120" s="27">
        <f t="shared" si="41"/>
        <v>0</v>
      </c>
      <c r="H120" s="27">
        <f t="shared" si="41"/>
        <v>0</v>
      </c>
      <c r="I120" s="27">
        <f t="shared" si="41"/>
        <v>0</v>
      </c>
      <c r="J120" s="27">
        <f t="shared" si="41"/>
        <v>0</v>
      </c>
      <c r="K120" s="27">
        <f t="shared" si="41"/>
        <v>0</v>
      </c>
      <c r="L120" s="27">
        <f t="shared" si="41"/>
        <v>0</v>
      </c>
      <c r="M120" s="27">
        <f t="shared" si="41"/>
        <v>0</v>
      </c>
      <c r="N120" s="27">
        <f t="shared" si="41"/>
        <v>0</v>
      </c>
      <c r="O120" s="27">
        <f t="shared" si="41"/>
        <v>0</v>
      </c>
    </row>
    <row r="121" spans="2:17" ht="19.95" hidden="1" customHeight="1">
      <c r="B121" s="52"/>
      <c r="C121" s="39"/>
      <c r="D121" s="39"/>
    </row>
    <row r="122" spans="2:17" ht="19.95" hidden="1" customHeight="1">
      <c r="B122" s="52"/>
      <c r="C122" s="44"/>
      <c r="D122" s="99" t="s">
        <v>41</v>
      </c>
      <c r="E122" s="9"/>
      <c r="F122" s="9" t="s">
        <v>47</v>
      </c>
      <c r="G122" s="9" t="s">
        <v>45</v>
      </c>
      <c r="H122" s="9" t="s">
        <v>46</v>
      </c>
      <c r="Q122" s="66" t="s">
        <v>272</v>
      </c>
    </row>
    <row r="123" spans="2:17" ht="19.95" hidden="1" customHeight="1">
      <c r="B123" s="52"/>
      <c r="C123" s="44"/>
      <c r="D123" s="99"/>
      <c r="E123" s="9" t="s">
        <v>42</v>
      </c>
      <c r="F123" s="9">
        <f>料率!D24</f>
        <v>0</v>
      </c>
      <c r="G123" s="9">
        <f>料率!D25</f>
        <v>310000</v>
      </c>
      <c r="H123" s="9">
        <f>料率!D26</f>
        <v>570000</v>
      </c>
      <c r="Q123" s="66" t="s">
        <v>273</v>
      </c>
    </row>
    <row r="124" spans="2:17" ht="19.95" hidden="1" customHeight="1">
      <c r="B124" s="52"/>
      <c r="C124" s="44"/>
      <c r="D124" s="99"/>
      <c r="E124" s="9" t="s">
        <v>49</v>
      </c>
      <c r="F124" s="9">
        <f>料率!$D$27</f>
        <v>100000</v>
      </c>
      <c r="G124" s="9">
        <f>料率!$D$27</f>
        <v>100000</v>
      </c>
      <c r="H124" s="9">
        <f>料率!$D$27</f>
        <v>100000</v>
      </c>
      <c r="Q124" s="66" t="s">
        <v>276</v>
      </c>
    </row>
    <row r="125" spans="2:17" ht="19.95" hidden="1" customHeight="1">
      <c r="B125" s="52"/>
      <c r="C125" s="44"/>
      <c r="D125" s="99"/>
      <c r="E125" s="9" t="s">
        <v>50</v>
      </c>
      <c r="F125" s="9">
        <f>COUNT($F$100:$O$100)</f>
        <v>0</v>
      </c>
      <c r="G125" s="9">
        <f>COUNT($F$100:$O$100)</f>
        <v>0</v>
      </c>
      <c r="H125" s="9">
        <f>COUNT($F$100:$O$100)</f>
        <v>0</v>
      </c>
      <c r="Q125" s="66" t="s">
        <v>277</v>
      </c>
    </row>
    <row r="126" spans="2:17" ht="19.95" hidden="1" customHeight="1">
      <c r="B126" s="52"/>
      <c r="C126" s="44"/>
      <c r="D126" s="99"/>
      <c r="E126" s="9" t="s">
        <v>48</v>
      </c>
      <c r="F126" s="9">
        <f ca="1">MAX(SUM($F$117:$O$117)-1,0)</f>
        <v>0</v>
      </c>
      <c r="G126" s="9">
        <f t="shared" ref="G126:H126" ca="1" si="42">MAX(SUM($F$117:$O$117)-1,0)</f>
        <v>0</v>
      </c>
      <c r="H126" s="9">
        <f t="shared" ca="1" si="42"/>
        <v>0</v>
      </c>
    </row>
    <row r="127" spans="2:17" ht="19.95" hidden="1" customHeight="1">
      <c r="B127" s="52"/>
      <c r="C127" s="44"/>
      <c r="D127" s="99"/>
      <c r="E127" s="9" t="s">
        <v>51</v>
      </c>
      <c r="F127" s="9">
        <f ca="1">430000+F123*F125+F124*F126</f>
        <v>430000</v>
      </c>
      <c r="G127" s="9">
        <f ca="1">430000+G123*G125+G124*G126</f>
        <v>430000</v>
      </c>
      <c r="H127" s="9">
        <f t="shared" ref="H127" ca="1" si="43">430000+H123*H125+H124*H126</f>
        <v>430000</v>
      </c>
    </row>
    <row r="128" spans="2:17" ht="19.95" hidden="1" customHeight="1">
      <c r="B128" s="52"/>
      <c r="C128" s="44"/>
      <c r="D128" s="99"/>
      <c r="E128" s="9" t="s">
        <v>68</v>
      </c>
      <c r="F128" s="9">
        <f ca="1">SUM(F115:O115)</f>
        <v>0</v>
      </c>
    </row>
    <row r="129" spans="2:18" ht="19.95" hidden="1" customHeight="1">
      <c r="B129" s="52"/>
      <c r="C129" s="44"/>
      <c r="D129" s="99"/>
      <c r="E129" s="9" t="s">
        <v>61</v>
      </c>
      <c r="F129" s="9">
        <f ca="1">IF(H4="",IF(F128&lt;=F127,7,IF(F128&lt;=G127,5,IF(F128&lt;=H127,2,0))),H4)</f>
        <v>7</v>
      </c>
    </row>
    <row r="130" spans="2:18" ht="19.95" hidden="1" customHeight="1">
      <c r="B130" s="52"/>
    </row>
    <row r="131" spans="2:18" ht="19.95" hidden="1" customHeight="1">
      <c r="B131" s="52"/>
      <c r="C131" s="100" t="s">
        <v>235</v>
      </c>
      <c r="D131" s="100" t="s">
        <v>1</v>
      </c>
      <c r="E131" s="9" t="s">
        <v>37</v>
      </c>
      <c r="F131" s="9">
        <f ca="1">ROUNDDOWN(F119*料率!$D$3,)</f>
        <v>0</v>
      </c>
      <c r="G131" s="9">
        <f ca="1">ROUNDDOWN(G119*料率!$D$3,)</f>
        <v>0</v>
      </c>
      <c r="H131" s="9">
        <f ca="1">ROUNDDOWN(H119*料率!$D$3,)</f>
        <v>0</v>
      </c>
      <c r="I131" s="9">
        <f ca="1">ROUNDDOWN(I119*料率!$D$3,)</f>
        <v>0</v>
      </c>
      <c r="J131" s="9">
        <f ca="1">ROUNDDOWN(J119*料率!$D$3,)</f>
        <v>0</v>
      </c>
      <c r="K131" s="9">
        <f ca="1">ROUNDDOWN(K119*料率!$D$3,)</f>
        <v>0</v>
      </c>
      <c r="L131" s="9">
        <f ca="1">ROUNDDOWN(L119*料率!$D$3,)</f>
        <v>0</v>
      </c>
      <c r="M131" s="9">
        <f ca="1">ROUNDDOWN(M119*料率!$D$3,)</f>
        <v>0</v>
      </c>
      <c r="N131" s="9">
        <f ca="1">ROUNDDOWN(N119*料率!$D$3,)</f>
        <v>0</v>
      </c>
      <c r="O131" s="9">
        <f ca="1">ROUNDDOWN(O119*料率!$D$3,)</f>
        <v>0</v>
      </c>
      <c r="Q131" s="66" t="s">
        <v>282</v>
      </c>
    </row>
    <row r="132" spans="2:18" ht="19.95" hidden="1" customHeight="1">
      <c r="B132" s="52"/>
      <c r="C132" s="101"/>
      <c r="D132" s="101"/>
      <c r="E132" s="9" t="s">
        <v>125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Q132" s="66" t="s">
        <v>281</v>
      </c>
    </row>
    <row r="133" spans="2:18" ht="19.95" hidden="1" customHeight="1">
      <c r="B133" s="52"/>
      <c r="C133" s="101"/>
      <c r="D133" s="101"/>
      <c r="E133" s="9" t="s">
        <v>38</v>
      </c>
      <c r="F133" s="9" t="str">
        <f>IF(F100="","",料率!$D$5)</f>
        <v/>
      </c>
      <c r="G133" s="9" t="str">
        <f>IF(G100="","",料率!$D$5)</f>
        <v/>
      </c>
      <c r="H133" s="9" t="str">
        <f>IF(H100="","",料率!$D$5)</f>
        <v/>
      </c>
      <c r="I133" s="9" t="str">
        <f>IF(I100="","",料率!$D$5)</f>
        <v/>
      </c>
      <c r="J133" s="9" t="str">
        <f>IF(J100="","",料率!$D$5)</f>
        <v/>
      </c>
      <c r="K133" s="9" t="str">
        <f>IF(K100="","",料率!$D$5)</f>
        <v/>
      </c>
      <c r="L133" s="9" t="str">
        <f>IF(L100="","",料率!$D$5)</f>
        <v/>
      </c>
      <c r="M133" s="9" t="str">
        <f>IF(M100="","",料率!$D$5)</f>
        <v/>
      </c>
      <c r="N133" s="9" t="str">
        <f>IF(N100="","",料率!$D$5)</f>
        <v/>
      </c>
      <c r="O133" s="9" t="str">
        <f>IF(O100="","",料率!$D$5)</f>
        <v/>
      </c>
      <c r="R133" s="68"/>
    </row>
    <row r="134" spans="2:18" ht="19.95" hidden="1" customHeight="1">
      <c r="B134" s="52"/>
      <c r="C134" s="101"/>
      <c r="D134" s="101"/>
      <c r="E134" s="9" t="s">
        <v>39</v>
      </c>
      <c r="F134" s="9" t="str">
        <f>IF(F100="","",料率!$D$6)</f>
        <v/>
      </c>
      <c r="G134" s="9" t="str">
        <f>IF(G100="","",料率!$D$6)</f>
        <v/>
      </c>
      <c r="H134" s="9" t="str">
        <f>IF(H100="","",料率!$D$6)</f>
        <v/>
      </c>
      <c r="I134" s="9" t="str">
        <f>IF(I100="","",料率!$D$6)</f>
        <v/>
      </c>
      <c r="J134" s="9" t="str">
        <f>IF(J100="","",料率!$D$6)</f>
        <v/>
      </c>
      <c r="K134" s="9" t="str">
        <f>IF(K100="","",料率!$D$6)</f>
        <v/>
      </c>
      <c r="L134" s="9" t="str">
        <f>IF(L100="","",料率!$D$6)</f>
        <v/>
      </c>
      <c r="M134" s="9" t="str">
        <f>IF(M100="","",料率!$D$6)</f>
        <v/>
      </c>
      <c r="N134" s="9" t="str">
        <f>IF(N100="","",料率!$D$6)</f>
        <v/>
      </c>
      <c r="O134" s="9" t="str">
        <f>IF(O100="","",料率!$D$6)</f>
        <v/>
      </c>
    </row>
    <row r="135" spans="2:18" ht="19.95" hidden="1" customHeight="1">
      <c r="B135" s="52"/>
      <c r="C135" s="101"/>
      <c r="D135" s="101"/>
      <c r="E135" s="9" t="s">
        <v>40</v>
      </c>
      <c r="F135" s="9" t="str">
        <f>IF(F$100="","",CHOOSE($F$129+F$105+1,0,料率!$D$69,料率!$D$47,料率!$D$47+料率!$D$65,0,料率!$D$38,料率!$D$38+料率!$D$61,料率!$D$29,料率!$D$29+料率!$D$57))</f>
        <v/>
      </c>
      <c r="G135" s="9" t="str">
        <f>IF(G100="","",CHOOSE($F$129+G105+1,0,料率!$D$69,料率!$D$47,料率!$D$47+料率!$D$65,0,料率!$D$38,料率!$D$38+料率!$D$61,料率!$D$29,料率!$D$29+料率!$D$57))</f>
        <v/>
      </c>
      <c r="H135" s="9" t="str">
        <f>IF(H100="","",CHOOSE($F$129+H105+1,0,料率!$D$69,料率!$D$47,料率!$D$47+料率!$D$65,0,料率!$D$38,料率!$D$38+料率!$D$61,料率!$D$29,料率!$D$29+料率!$D$57))</f>
        <v/>
      </c>
      <c r="I135" s="9" t="str">
        <f>IF(I100="","",CHOOSE($F$129+I105+1,0,料率!$D$69,料率!$D$47,料率!$D$47+料率!$D$65,0,料率!$D$38,料率!$D$38+料率!$D$61,料率!$D$29,料率!$D$29+料率!$D$57))</f>
        <v/>
      </c>
      <c r="J135" s="9" t="str">
        <f>IF(J100="","",CHOOSE($F$129+J105+1,0,料率!$D$69,料率!$D$47,料率!$D$47+料率!$D$65,0,料率!$D$38,料率!$D$38+料率!$D$61,料率!$D$29,料率!$D$29+料率!$D$57))</f>
        <v/>
      </c>
      <c r="K135" s="9" t="str">
        <f>IF(K100="","",CHOOSE($F$129+K105+1,0,料率!$D$69,料率!$D$47,料率!$D$47+料率!$D$65,0,料率!$D$38,料率!$D$38+料率!$D$61,料率!$D$29,料率!$D$29+料率!$D$57))</f>
        <v/>
      </c>
      <c r="L135" s="9" t="str">
        <f>IF(L100="","",CHOOSE($F$129+L105+1,0,料率!$D$69,料率!$D$47,料率!$D$47+料率!$D$65,0,料率!$D$38,料率!$D$38+料率!$D$61,料率!$D$29,料率!$D$29+料率!$D$57))</f>
        <v/>
      </c>
      <c r="M135" s="9" t="str">
        <f>IF(M100="","",CHOOSE($F$129+M105+1,0,料率!$D$69,料率!$D$47,料率!$D$47+料率!$D$65,0,料率!$D$38,料率!$D$38+料率!$D$61,料率!$D$29,料率!$D$29+料率!$D$57))</f>
        <v/>
      </c>
      <c r="N135" s="9" t="str">
        <f>IF(N100="","",CHOOSE($F$129+N105+1,0,料率!$D$69,料率!$D$47,料率!$D$47+料率!$D$65,0,料率!$D$38,料率!$D$38+料率!$D$61,料率!$D$29,料率!$D$29+料率!$D$57))</f>
        <v/>
      </c>
      <c r="O135" s="9" t="str">
        <f>IF(O100="","",CHOOSE($F$129+O105+1,0,料率!$D$69,料率!$D$47,料率!$D$47+料率!$D$65,0,料率!$D$38,料率!$D$38+料率!$D$61,料率!$D$29,料率!$D$29+料率!$D$57))</f>
        <v/>
      </c>
    </row>
    <row r="136" spans="2:18" ht="19.95" hidden="1" customHeight="1">
      <c r="B136" s="52"/>
      <c r="C136" s="101"/>
      <c r="D136" s="102"/>
      <c r="E136" s="9" t="s">
        <v>62</v>
      </c>
      <c r="F136" s="9" t="str">
        <f>IF(F100="","",CHOOSE($F$129+1,0,0,料率!$D$48,0,0,料率!$D$39,0,料率!$D$30))</f>
        <v/>
      </c>
      <c r="G136" s="9" t="str">
        <f>IF(G100="","",CHOOSE($F$129+1,0,0,料率!$D$48,0,0,料率!$D$39,0,料率!$D$30))</f>
        <v/>
      </c>
      <c r="H136" s="9" t="str">
        <f>IF(H100="","",CHOOSE($F$129+1,0,0,料率!$D$48,0,0,料率!$D$39,0,料率!$D$30))</f>
        <v/>
      </c>
      <c r="I136" s="9" t="str">
        <f>IF(I100="","",CHOOSE($F$129+1,0,0,料率!$D$48,0,0,料率!$D$39,0,料率!$D$30))</f>
        <v/>
      </c>
      <c r="J136" s="9" t="str">
        <f>IF(J100="","",CHOOSE($F$129+1,0,0,料率!$D$48,0,0,料率!$D$39,0,料率!$D$30))</f>
        <v/>
      </c>
      <c r="K136" s="9" t="str">
        <f>IF(K100="","",CHOOSE($F$129+1,0,0,料率!$D$48,0,0,料率!$D$39,0,料率!$D$30))</f>
        <v/>
      </c>
      <c r="L136" s="9" t="str">
        <f>IF(L100="","",CHOOSE($F$129+1,0,0,料率!$D$48,0,0,料率!$D$39,0,料率!$D$30))</f>
        <v/>
      </c>
      <c r="M136" s="9" t="str">
        <f>IF(M100="","",CHOOSE($F$129+1,0,0,料率!$D$48,0,0,料率!$D$39,0,料率!$D$30))</f>
        <v/>
      </c>
      <c r="N136" s="9" t="str">
        <f>IF(N100="","",CHOOSE($F$129+1,0,0,料率!$D$48,0,0,料率!$D$39,0,料率!$D$30))</f>
        <v/>
      </c>
      <c r="O136" s="9" t="str">
        <f>IF(O100="","",CHOOSE($F$129+1,0,0,料率!$D$48,0,0,料率!$D$39,0,料率!$D$30))</f>
        <v/>
      </c>
    </row>
    <row r="137" spans="2:18" ht="19.95" hidden="1" customHeight="1">
      <c r="B137" s="52"/>
      <c r="C137" s="101"/>
      <c r="D137" s="100" t="s">
        <v>301</v>
      </c>
      <c r="E137" s="9" t="s">
        <v>37</v>
      </c>
      <c r="F137" s="9">
        <f ca="1">ROUNDDOWN(F119*料率!$D$8,)</f>
        <v>0</v>
      </c>
      <c r="G137" s="9">
        <f ca="1">ROUNDDOWN(G119*料率!$D$8,)</f>
        <v>0</v>
      </c>
      <c r="H137" s="9">
        <f ca="1">ROUNDDOWN(H119*料率!$D$8,)</f>
        <v>0</v>
      </c>
      <c r="I137" s="9">
        <f ca="1">ROUNDDOWN(I119*料率!$D$8,)</f>
        <v>0</v>
      </c>
      <c r="J137" s="9">
        <f ca="1">ROUNDDOWN(J119*料率!$D$8,)</f>
        <v>0</v>
      </c>
      <c r="K137" s="9">
        <f ca="1">ROUNDDOWN(K119*料率!$D$8,)</f>
        <v>0</v>
      </c>
      <c r="L137" s="9">
        <f ca="1">ROUNDDOWN(L119*料率!$D$8,)</f>
        <v>0</v>
      </c>
      <c r="M137" s="9">
        <f ca="1">ROUNDDOWN(M119*料率!$D$8,)</f>
        <v>0</v>
      </c>
      <c r="N137" s="9">
        <f ca="1">ROUNDDOWN(N119*料率!$D$8,)</f>
        <v>0</v>
      </c>
      <c r="O137" s="9">
        <f ca="1">ROUNDDOWN(O119*料率!$D$8,)</f>
        <v>0</v>
      </c>
    </row>
    <row r="138" spans="2:18" ht="19.95" hidden="1" customHeight="1">
      <c r="B138" s="52"/>
      <c r="C138" s="101"/>
      <c r="D138" s="101"/>
      <c r="E138" s="9" t="s">
        <v>125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8" ht="19.95" hidden="1" customHeight="1">
      <c r="B139" s="52"/>
      <c r="C139" s="101"/>
      <c r="D139" s="101"/>
      <c r="E139" s="9" t="s">
        <v>38</v>
      </c>
      <c r="F139" s="9" t="str">
        <f>IF(F100="","",料率!$D$10)</f>
        <v/>
      </c>
      <c r="G139" s="9" t="str">
        <f>IF(G100="","",料率!$D$10)</f>
        <v/>
      </c>
      <c r="H139" s="9" t="str">
        <f>IF(H100="","",料率!$D$10)</f>
        <v/>
      </c>
      <c r="I139" s="9" t="str">
        <f>IF(I100="","",料率!$D$10)</f>
        <v/>
      </c>
      <c r="J139" s="9" t="str">
        <f>IF(J100="","",料率!$D$10)</f>
        <v/>
      </c>
      <c r="K139" s="9" t="str">
        <f>IF(K100="","",料率!$D$10)</f>
        <v/>
      </c>
      <c r="L139" s="9" t="str">
        <f>IF(L100="","",料率!$D$10)</f>
        <v/>
      </c>
      <c r="M139" s="9" t="str">
        <f>IF(M100="","",料率!$D$10)</f>
        <v/>
      </c>
      <c r="N139" s="9" t="str">
        <f>IF(N100="","",料率!$D$10)</f>
        <v/>
      </c>
      <c r="O139" s="9" t="str">
        <f>IF(O100="","",料率!$D$10)</f>
        <v/>
      </c>
    </row>
    <row r="140" spans="2:18" ht="19.95" hidden="1" customHeight="1">
      <c r="B140" s="52"/>
      <c r="C140" s="101"/>
      <c r="D140" s="101"/>
      <c r="E140" s="9" t="s">
        <v>39</v>
      </c>
      <c r="F140" s="9" t="str">
        <f>IF(F100="","",料率!$D$11)</f>
        <v/>
      </c>
      <c r="G140" s="9" t="str">
        <f>IF(G100="","",料率!$D$11)</f>
        <v/>
      </c>
      <c r="H140" s="9" t="str">
        <f>IF(H100="","",料率!$D$11)</f>
        <v/>
      </c>
      <c r="I140" s="9" t="str">
        <f>IF(I100="","",料率!$D$11)</f>
        <v/>
      </c>
      <c r="J140" s="9" t="str">
        <f>IF(J100="","",料率!$D$11)</f>
        <v/>
      </c>
      <c r="K140" s="9" t="str">
        <f>IF(K100="","",料率!$D$11)</f>
        <v/>
      </c>
      <c r="L140" s="9" t="str">
        <f>IF(L100="","",料率!$D$11)</f>
        <v/>
      </c>
      <c r="M140" s="9" t="str">
        <f>IF(M100="","",料率!$D$11)</f>
        <v/>
      </c>
      <c r="N140" s="9" t="str">
        <f>IF(N100="","",料率!$D$11)</f>
        <v/>
      </c>
      <c r="O140" s="9" t="str">
        <f>IF(O100="","",料率!$D$11)</f>
        <v/>
      </c>
    </row>
    <row r="141" spans="2:18" ht="19.95" hidden="1" customHeight="1">
      <c r="B141" s="52"/>
      <c r="C141" s="101"/>
      <c r="D141" s="101"/>
      <c r="E141" s="9" t="s">
        <v>40</v>
      </c>
      <c r="F141" s="9" t="str">
        <f>IF(F100="","",CHOOSE(F105+$F$129+1,0,料率!$D$70,料率!$D$49,料率!$D$49+料率!$D$66,0,料率!$D$40,料率!$D$40+料率!$D$62,料率!$D$31,料率!$D$31+料率!$D$58))</f>
        <v/>
      </c>
      <c r="G141" s="9" t="str">
        <f>IF(G100="","",CHOOSE(G105+$F$129+1,0,料率!$D$70,料率!$D$49,料率!$D$49+料率!$D$66,0,料率!$D$40,料率!$D$40+料率!$D$62,料率!$D$31,料率!$D$31+料率!$D$58))</f>
        <v/>
      </c>
      <c r="H141" s="9" t="str">
        <f>IF(H100="","",CHOOSE(H105+$F$129+1,0,料率!$D$70,料率!$D$49,料率!$D$49+料率!$D$66,0,料率!$D$40,料率!$D$40+料率!$D$62,料率!$D$31,料率!$D$31+料率!$D$58))</f>
        <v/>
      </c>
      <c r="I141" s="9" t="str">
        <f>IF(I100="","",CHOOSE(I105+$F$129+1,0,料率!$D$70,料率!$D$49,料率!$D$49+料率!$D$66,0,料率!$D$40,料率!$D$40+料率!$D$62,料率!$D$31,料率!$D$31+料率!$D$58))</f>
        <v/>
      </c>
      <c r="J141" s="9" t="str">
        <f>IF(J100="","",CHOOSE(J105+$F$129+1,0,料率!$D$70,料率!$D$49,料率!$D$49+料率!$D$66,0,料率!$D$40,料率!$D$40+料率!$D$62,料率!$D$31,料率!$D$31+料率!$D$58))</f>
        <v/>
      </c>
      <c r="K141" s="9" t="str">
        <f>IF(K100="","",CHOOSE(K105+$F$129+1,0,料率!$D$70,料率!$D$49,料率!$D$49+料率!$D$66,0,料率!$D$40,料率!$D$40+料率!$D$62,料率!$D$31,料率!$D$31+料率!$D$58))</f>
        <v/>
      </c>
      <c r="L141" s="9" t="str">
        <f>IF(L100="","",CHOOSE(L105+$F$129+1,0,料率!$D$70,料率!$D$49,料率!$D$49+料率!$D$66,0,料率!$D$40,料率!$D$40+料率!$D$62,料率!$D$31,料率!$D$31+料率!$D$58))</f>
        <v/>
      </c>
      <c r="M141" s="9" t="str">
        <f>IF(M100="","",CHOOSE(M105+$F$129+1,0,料率!$D$70,料率!$D$49,料率!$D$49+料率!$D$66,0,料率!$D$40,料率!$D$40+料率!$D$62,料率!$D$31,料率!$D$31+料率!$D$58))</f>
        <v/>
      </c>
      <c r="N141" s="9" t="str">
        <f>IF(N100="","",CHOOSE(N105+$F$129+1,0,料率!$D$70,料率!$D$49,料率!$D$49+料率!$D$66,0,料率!$D$40,料率!$D$40+料率!$D$62,料率!$D$31,料率!$D$31+料率!$D$58))</f>
        <v/>
      </c>
      <c r="O141" s="9" t="str">
        <f>IF(O100="","",CHOOSE(O105+$F$129+1,0,料率!$D$70,料率!$D$49,料率!$D$49+料率!$D$66,0,料率!$D$40,料率!$D$40+料率!$D$62,料率!$D$31,料率!$D$31+料率!$D$58))</f>
        <v/>
      </c>
    </row>
    <row r="142" spans="2:18" ht="19.95" hidden="1" customHeight="1">
      <c r="B142" s="52"/>
      <c r="C142" s="101"/>
      <c r="D142" s="102"/>
      <c r="E142" s="9" t="s">
        <v>62</v>
      </c>
      <c r="F142" s="9" t="str">
        <f>IF(F100="","",CHOOSE($F$129+1,0,0,料率!$D$50,0,0,料率!$D$41,0,料率!$D$32))</f>
        <v/>
      </c>
      <c r="G142" s="9" t="str">
        <f>IF(G100="","",CHOOSE($F$129+1,0,0,料率!$D$50,0,0,料率!$D$41,0,料率!$D$32))</f>
        <v/>
      </c>
      <c r="H142" s="9" t="str">
        <f>IF(H100="","",CHOOSE($F$129+1,0,0,料率!$D$50,0,0,料率!$D$41,0,料率!$D$32))</f>
        <v/>
      </c>
      <c r="I142" s="9" t="str">
        <f>IF(I100="","",CHOOSE($F$129+1,0,0,料率!$D$50,0,0,料率!$D$41,0,料率!$D$32))</f>
        <v/>
      </c>
      <c r="J142" s="9" t="str">
        <f>IF(J100="","",CHOOSE($F$129+1,0,0,料率!$D$50,0,0,料率!$D$41,0,料率!$D$32))</f>
        <v/>
      </c>
      <c r="K142" s="9" t="str">
        <f>IF(K100="","",CHOOSE($F$129+1,0,0,料率!$D$50,0,0,料率!$D$41,0,料率!$D$32))</f>
        <v/>
      </c>
      <c r="L142" s="9" t="str">
        <f>IF(L100="","",CHOOSE($F$129+1,0,0,料率!$D$50,0,0,料率!$D$41,0,料率!$D$32))</f>
        <v/>
      </c>
      <c r="M142" s="9" t="str">
        <f>IF(M100="","",CHOOSE($F$129+1,0,0,料率!$D$50,0,0,料率!$D$41,0,料率!$D$32))</f>
        <v/>
      </c>
      <c r="N142" s="9" t="str">
        <f>IF(N100="","",CHOOSE($F$129+1,0,0,料率!$D$50,0,0,料率!$D$41,0,料率!$D$32))</f>
        <v/>
      </c>
      <c r="O142" s="9" t="str">
        <f>IF(O100="","",CHOOSE($F$129+1,0,0,料率!$D$50,0,0,料率!$D$41,0,料率!$D$32))</f>
        <v/>
      </c>
    </row>
    <row r="143" spans="2:18" ht="19.95" hidden="1" customHeight="1">
      <c r="B143" s="52"/>
      <c r="C143" s="101"/>
      <c r="D143" s="100" t="s">
        <v>7</v>
      </c>
      <c r="E143" s="9" t="s">
        <v>37</v>
      </c>
      <c r="F143" s="9">
        <f>ROUNDDOWN(F120*料率!$D$13,)</f>
        <v>0</v>
      </c>
      <c r="G143" s="9">
        <f>ROUNDDOWN(G120*料率!$D$13,)</f>
        <v>0</v>
      </c>
      <c r="H143" s="9">
        <f>ROUNDDOWN(H120*料率!$D$13,)</f>
        <v>0</v>
      </c>
      <c r="I143" s="9">
        <f>ROUNDDOWN(I120*料率!$D$13,)</f>
        <v>0</v>
      </c>
      <c r="J143" s="9">
        <f>ROUNDDOWN(J120*料率!$D$13,)</f>
        <v>0</v>
      </c>
      <c r="K143" s="9">
        <f>ROUNDDOWN(K120*料率!$D$13,)</f>
        <v>0</v>
      </c>
      <c r="L143" s="9">
        <f>ROUNDDOWN(L120*料率!$D$13,)</f>
        <v>0</v>
      </c>
      <c r="M143" s="9">
        <f>ROUNDDOWN(M120*料率!$D$13,)</f>
        <v>0</v>
      </c>
      <c r="N143" s="9">
        <f>ROUNDDOWN(N120*料率!$D$13,)</f>
        <v>0</v>
      </c>
      <c r="O143" s="9">
        <f>ROUNDDOWN(O120*料率!$D$13,)</f>
        <v>0</v>
      </c>
    </row>
    <row r="144" spans="2:18" ht="19.95" hidden="1" customHeight="1">
      <c r="B144" s="52"/>
      <c r="C144" s="101"/>
      <c r="D144" s="101"/>
      <c r="E144" s="9" t="s">
        <v>125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7" ht="19.95" hidden="1" customHeight="1">
      <c r="B145" s="52"/>
      <c r="C145" s="101"/>
      <c r="D145" s="101"/>
      <c r="E145" s="9" t="s">
        <v>38</v>
      </c>
      <c r="F145" s="9">
        <f>IF(F104=0,0,料率!$D$15)</f>
        <v>0</v>
      </c>
      <c r="G145" s="9">
        <f>IF(G104=0,0,料率!$D$15)</f>
        <v>0</v>
      </c>
      <c r="H145" s="9">
        <f>IF(H104=0,0,料率!$D$15)</f>
        <v>0</v>
      </c>
      <c r="I145" s="9">
        <f>IF(I104=0,0,料率!$D$15)</f>
        <v>0</v>
      </c>
      <c r="J145" s="9">
        <f>IF(J104=0,0,料率!$D$15)</f>
        <v>0</v>
      </c>
      <c r="K145" s="9">
        <f>IF(K104=0,0,料率!$D$15)</f>
        <v>0</v>
      </c>
      <c r="L145" s="9">
        <f>IF(L104=0,0,料率!$D$15)</f>
        <v>0</v>
      </c>
      <c r="M145" s="9">
        <f>IF(M104=0,0,料率!$D$15)</f>
        <v>0</v>
      </c>
      <c r="N145" s="9">
        <f>IF(N104=0,0,料率!$D$15)</f>
        <v>0</v>
      </c>
      <c r="O145" s="9">
        <f>IF(O104=0,0,料率!$D$15)</f>
        <v>0</v>
      </c>
    </row>
    <row r="146" spans="2:17" ht="19.95" hidden="1" customHeight="1">
      <c r="B146" s="52"/>
      <c r="C146" s="101"/>
      <c r="D146" s="101"/>
      <c r="E146" s="9" t="s">
        <v>39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7" ht="19.95" hidden="1" customHeight="1">
      <c r="B147" s="52"/>
      <c r="C147" s="101"/>
      <c r="D147" s="101"/>
      <c r="E147" s="9" t="s">
        <v>40</v>
      </c>
      <c r="F147" s="9">
        <f>IF(F104=0,0,CHOOSE($F$129+1,0,0,料率!$D$51,0,0,料率!$D$42,0,料率!$D$33))</f>
        <v>0</v>
      </c>
      <c r="G147" s="9">
        <f>IF(G104=0,0,CHOOSE($F$129+1,0,0,料率!$D$51,0,0,料率!$D$42,0,料率!$D$33))</f>
        <v>0</v>
      </c>
      <c r="H147" s="9">
        <f>IF(H104=0,0,CHOOSE($F$129+1,0,0,料率!$D$51,0,0,料率!$D$42,0,料率!$D$33))</f>
        <v>0</v>
      </c>
      <c r="I147" s="9">
        <f>IF(I104=0,0,CHOOSE($F$129+1,0,0,料率!$D$51,0,0,料率!$D$42,0,料率!$D$33))</f>
        <v>0</v>
      </c>
      <c r="J147" s="9">
        <f>IF(J104=0,0,CHOOSE($F$129+1,0,0,料率!$D$51,0,0,料率!$D$42,0,料率!$D$33))</f>
        <v>0</v>
      </c>
      <c r="K147" s="9">
        <f>IF(K104=0,0,CHOOSE($F$129+1,0,0,料率!$D$51,0,0,料率!$D$42,0,料率!$D$33))</f>
        <v>0</v>
      </c>
      <c r="L147" s="9">
        <f>IF(L104=0,0,CHOOSE($F$129+1,0,0,料率!$D$51,0,0,料率!$D$42,0,料率!$D$33))</f>
        <v>0</v>
      </c>
      <c r="M147" s="9">
        <f>IF(M104=0,0,CHOOSE($F$129+1,0,0,料率!$D$51,0,0,料率!$D$42,0,料率!$D$33))</f>
        <v>0</v>
      </c>
      <c r="N147" s="9">
        <f>IF(N104=0,0,CHOOSE($F$129+1,0,0,料率!$D$51,0,0,料率!$D$42,0,料率!$D$33))</f>
        <v>0</v>
      </c>
      <c r="O147" s="9">
        <f>IF(O104=0,0,CHOOSE($F$129+1,0,0,料率!$D$51,0,0,料率!$D$42,0,料率!$D$33))</f>
        <v>0</v>
      </c>
    </row>
    <row r="148" spans="2:17" ht="19.95" hidden="1" customHeight="1">
      <c r="B148" s="52"/>
      <c r="C148" s="101"/>
      <c r="D148" s="102"/>
      <c r="E148" s="9" t="s">
        <v>62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7" ht="19.95" hidden="1" customHeight="1">
      <c r="B149" s="52"/>
      <c r="C149" s="101"/>
      <c r="D149" s="100" t="s">
        <v>114</v>
      </c>
      <c r="E149" s="9" t="s">
        <v>37</v>
      </c>
      <c r="F149" s="9">
        <f ca="1">ROUNDDOWN(F119*料率!$D$18,)</f>
        <v>0</v>
      </c>
      <c r="G149" s="9">
        <f ca="1">ROUNDDOWN(G119*料率!$D$18,)</f>
        <v>0</v>
      </c>
      <c r="H149" s="9">
        <f ca="1">ROUNDDOWN(H119*料率!$D$18,)</f>
        <v>0</v>
      </c>
      <c r="I149" s="9">
        <f ca="1">ROUNDDOWN(I119*料率!$D$18,)</f>
        <v>0</v>
      </c>
      <c r="J149" s="9">
        <f ca="1">ROUNDDOWN(J119*料率!$D$18,)</f>
        <v>0</v>
      </c>
      <c r="K149" s="9">
        <f ca="1">ROUNDDOWN(K119*料率!$D$18,)</f>
        <v>0</v>
      </c>
      <c r="L149" s="9">
        <f ca="1">ROUNDDOWN(L119*料率!$D$18,)</f>
        <v>0</v>
      </c>
      <c r="M149" s="9">
        <f ca="1">ROUNDDOWN(M119*料率!$D$18,)</f>
        <v>0</v>
      </c>
      <c r="N149" s="9">
        <f ca="1">ROUNDDOWN(N119*料率!$D$18,)</f>
        <v>0</v>
      </c>
      <c r="O149" s="9">
        <f ca="1">ROUNDDOWN(O119*料率!$D$18,)</f>
        <v>0</v>
      </c>
    </row>
    <row r="150" spans="2:17" ht="19.95" hidden="1" customHeight="1">
      <c r="B150" s="52"/>
      <c r="C150" s="101"/>
      <c r="D150" s="101"/>
      <c r="E150" s="9" t="s">
        <v>125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7" ht="19.95" hidden="1" customHeight="1">
      <c r="B151" s="52"/>
      <c r="C151" s="101"/>
      <c r="D151" s="101"/>
      <c r="E151" s="9" t="s">
        <v>116</v>
      </c>
      <c r="F151" s="9" t="str">
        <f>IF(F100="","",料率!$D$20)</f>
        <v/>
      </c>
      <c r="G151" s="9" t="str">
        <f>IF(G100="","",料率!$D$20)</f>
        <v/>
      </c>
      <c r="H151" s="9" t="str">
        <f>IF(H100="","",料率!$D$20)</f>
        <v/>
      </c>
      <c r="I151" s="9" t="str">
        <f>IF(I100="","",料率!$D$20)</f>
        <v/>
      </c>
      <c r="J151" s="9" t="str">
        <f>IF(J100="","",料率!$D$20)</f>
        <v/>
      </c>
      <c r="K151" s="9" t="str">
        <f>IF(K100="","",料率!$D$20)</f>
        <v/>
      </c>
      <c r="L151" s="9" t="str">
        <f>IF(L100="","",料率!$D$20)</f>
        <v/>
      </c>
      <c r="M151" s="9" t="str">
        <f>IF(M100="","",料率!$D$20)</f>
        <v/>
      </c>
      <c r="N151" s="9" t="str">
        <f>IF(N100="","",料率!$D$20)</f>
        <v/>
      </c>
      <c r="O151" s="9" t="str">
        <f>IF(O100="","",料率!$D$20)</f>
        <v/>
      </c>
    </row>
    <row r="152" spans="2:17" ht="19.95" hidden="1" customHeight="1">
      <c r="B152" s="52"/>
      <c r="C152" s="101"/>
      <c r="D152" s="101"/>
      <c r="E152" s="9" t="s">
        <v>117</v>
      </c>
      <c r="F152" s="9">
        <f>IF(F106=0,料率!$D$21,0)</f>
        <v>0</v>
      </c>
      <c r="G152" s="9">
        <f>IF(G106=0,料率!$D$21,0)</f>
        <v>0</v>
      </c>
      <c r="H152" s="9">
        <f>IF(H106=0,料率!$D$21,0)</f>
        <v>0</v>
      </c>
      <c r="I152" s="9">
        <f>IF(I106=0,料率!$D$21,0)</f>
        <v>0</v>
      </c>
      <c r="J152" s="9">
        <f>IF(J106=0,料率!$D$21,0)</f>
        <v>0</v>
      </c>
      <c r="K152" s="9">
        <f>IF(K106=0,料率!$D$21,0)</f>
        <v>0</v>
      </c>
      <c r="L152" s="9">
        <f>IF(L106=0,料率!$D$21,0)</f>
        <v>0</v>
      </c>
      <c r="M152" s="9">
        <f>IF(M106=0,料率!$D$21,0)</f>
        <v>0</v>
      </c>
      <c r="N152" s="9">
        <f>IF(N106=0,料率!$D$21,0)</f>
        <v>0</v>
      </c>
      <c r="O152" s="9">
        <f>IF(O106=0,料率!$D$21,0)</f>
        <v>0</v>
      </c>
    </row>
    <row r="153" spans="2:17" ht="19.95" hidden="1" customHeight="1">
      <c r="B153" s="52"/>
      <c r="C153" s="101"/>
      <c r="D153" s="101"/>
      <c r="E153" s="9" t="s">
        <v>126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7" ht="19.95" hidden="1" customHeight="1">
      <c r="B154" s="52"/>
      <c r="C154" s="101"/>
      <c r="D154" s="101"/>
      <c r="E154" s="9" t="s">
        <v>118</v>
      </c>
      <c r="F154" s="9" t="str">
        <f>IF(F$100="","",CHOOSE($F$129+F$105+1,0,料率!$D$71,料率!$D$53,料率!$D$53+料率!$D$67,0,料率!$D$44,料率!$D$44+料率!$D$63,料率!$D$35,料率!$D$35+料率!$D$59))</f>
        <v/>
      </c>
      <c r="G154" s="9" t="str">
        <f>IF(G$100="","",CHOOSE($F$129+G$105+1,0,料率!$D$71,料率!$D$53,料率!$D$53+料率!$D$67,0,料率!$D$44,料率!$D$44+料率!$D$63,料率!$D$35,料率!$D$35+料率!$D$59))</f>
        <v/>
      </c>
      <c r="H154" s="9" t="str">
        <f>IF(H$100="","",CHOOSE($F$129+H$105+1,0,料率!$D$71,料率!$D$53,料率!$D$53+料率!$D$67,0,料率!$D$44,料率!$D$44+料率!$D$63,料率!$D$35,料率!$D$35+料率!$D$59))</f>
        <v/>
      </c>
      <c r="I154" s="9" t="str">
        <f>IF(I$100="","",CHOOSE($F$129+I$105+1,0,料率!$D$71,料率!$D$53,料率!$D$53+料率!$D$67,0,料率!$D$44,料率!$D$44+料率!$D$63,料率!$D$35,料率!$D$35+料率!$D$59))</f>
        <v/>
      </c>
      <c r="J154" s="9" t="str">
        <f>IF(J$100="","",CHOOSE($F$129+J$105+1,0,料率!$D$71,料率!$D$53,料率!$D$53+料率!$D$67,0,料率!$D$44,料率!$D$44+料率!$D$63,料率!$D$35,料率!$D$35+料率!$D$59))</f>
        <v/>
      </c>
      <c r="K154" s="9" t="str">
        <f>IF(K$100="","",CHOOSE($F$129+K$105+1,0,料率!$D$71,料率!$D$53,料率!$D$53+料率!$D$67,0,料率!$D$44,料率!$D$44+料率!$D$63,料率!$D$35,料率!$D$35+料率!$D$59))</f>
        <v/>
      </c>
      <c r="L154" s="9" t="str">
        <f>IF(L$100="","",CHOOSE($F$129+L$105+1,0,料率!$D$71,料率!$D$53,料率!$D$53+料率!$D$67,0,料率!$D$44,料率!$D$44+料率!$D$63,料率!$D$35,料率!$D$35+料率!$D$59))</f>
        <v/>
      </c>
      <c r="M154" s="9" t="str">
        <f>IF(M$100="","",CHOOSE($F$129+M$105+1,0,料率!$D$71,料率!$D$53,料率!$D$53+料率!$D$67,0,料率!$D$44,料率!$D$44+料率!$D$63,料率!$D$35,料率!$D$35+料率!$D$59))</f>
        <v/>
      </c>
      <c r="N154" s="9" t="str">
        <f>IF(N$100="","",CHOOSE($F$129+N$105+1,0,料率!$D$71,料率!$D$53,料率!$D$53+料率!$D$67,0,料率!$D$44,料率!$D$44+料率!$D$63,料率!$D$35,料率!$D$35+料率!$D$59))</f>
        <v/>
      </c>
      <c r="O154" s="9" t="str">
        <f>IF(O$100="","",CHOOSE($F$129+O$105+1,0,料率!$D$71,料率!$D$53,料率!$D$53+料率!$D$67,0,料率!$D$44,料率!$D$44+料率!$D$63,料率!$D$35,料率!$D$35+料率!$D$59))</f>
        <v/>
      </c>
    </row>
    <row r="155" spans="2:17" ht="19.95" hidden="1" customHeight="1">
      <c r="B155" s="52"/>
      <c r="C155" s="101"/>
      <c r="D155" s="101"/>
      <c r="E155" s="9" t="s">
        <v>119</v>
      </c>
      <c r="F155" s="9">
        <f>IF(F$106=0,CHOOSE($F$129+F$105+1,0,料率!$D$72,料率!$D$54,料率!$D$54+料率!$D$68,0,料率!$D$45,料率!$D$45+料率!$D$64,料率!$D$36,料率!$D$36+料率!$D$60),0)</f>
        <v>0</v>
      </c>
      <c r="G155" s="9">
        <f>IF(G$106=0,CHOOSE($F$129+G$105+1,0,料率!$D$72,料率!$D$54,料率!$D$54+料率!$D$68,0,料率!$D$45,料率!$D$45+料率!$D$64,料率!$D$36,料率!$D$36+料率!$D$60),0)</f>
        <v>0</v>
      </c>
      <c r="H155" s="9">
        <f>IF(H$106=0,CHOOSE($F$129+H$105+1,0,料率!$D$72,料率!$D$54,料率!$D$54+料率!$D$68,0,料率!$D$45,料率!$D$45+料率!$D$64,料率!$D$36,料率!$D$36+料率!$D$60),0)</f>
        <v>0</v>
      </c>
      <c r="I155" s="9">
        <f>IF(I$106=0,CHOOSE($F$129+I$105+1,0,料率!$D$72,料率!$D$54,料率!$D$54+料率!$D$68,0,料率!$D$45,料率!$D$45+料率!$D$64,料率!$D$36,料率!$D$36+料率!$D$60),0)</f>
        <v>0</v>
      </c>
      <c r="J155" s="9">
        <f>IF(J$106=0,CHOOSE($F$129+J$105+1,0,料率!$D$72,料率!$D$54,料率!$D$54+料率!$D$68,0,料率!$D$45,料率!$D$45+料率!$D$64,料率!$D$36,料率!$D$36+料率!$D$60),0)</f>
        <v>0</v>
      </c>
      <c r="K155" s="9">
        <f>IF(K$106=0,CHOOSE($F$129+K$105+1,0,料率!$D$72,料率!$D$54,料率!$D$54+料率!$D$68,0,料率!$D$45,料率!$D$45+料率!$D$64,料率!$D$36,料率!$D$36+料率!$D$60),0)</f>
        <v>0</v>
      </c>
      <c r="L155" s="9">
        <f>IF(L$106=0,CHOOSE($F$129+L$105+1,0,料率!$D$72,料率!$D$54,料率!$D$54+料率!$D$68,0,料率!$D$45,料率!$D$45+料率!$D$64,料率!$D$36,料率!$D$36+料率!$D$60),0)</f>
        <v>0</v>
      </c>
      <c r="M155" s="9">
        <f>IF(M$106=0,CHOOSE($F$129+M$105+1,0,料率!$D$72,料率!$D$54,料率!$D$54+料率!$D$68,0,料率!$D$45,料率!$D$45+料率!$D$64,料率!$D$36,料率!$D$36+料率!$D$60),0)</f>
        <v>0</v>
      </c>
      <c r="N155" s="9">
        <f>IF(N$106=0,CHOOSE($F$129+N$105+1,0,料率!$D$72,料率!$D$54,料率!$D$54+料率!$D$68,0,料率!$D$45,料率!$D$45+料率!$D$64,料率!$D$36,料率!$D$36+料率!$D$60),0)</f>
        <v>0</v>
      </c>
      <c r="O155" s="9">
        <f>IF(O$106=0,CHOOSE($F$129+O$105+1,0,料率!$D$72,料率!$D$54,料率!$D$54+料率!$D$68,0,料率!$D$45,料率!$D$45+料率!$D$64,料率!$D$36,料率!$D$36+料率!$D$60),0)</f>
        <v>0</v>
      </c>
    </row>
    <row r="156" spans="2:17" ht="19.95" hidden="1" customHeight="1">
      <c r="B156" s="52"/>
      <c r="C156" s="101"/>
      <c r="D156" s="101"/>
      <c r="E156" s="9" t="s">
        <v>62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7" ht="19.95" hidden="1" customHeight="1">
      <c r="B157" s="52"/>
      <c r="C157" s="102"/>
      <c r="D157" s="102"/>
      <c r="E157" s="9" t="s">
        <v>180</v>
      </c>
      <c r="F157" s="9">
        <f t="shared" ref="F157:O157" si="44">IF(F106=1,F151+F152-F154-F155,0)</f>
        <v>0</v>
      </c>
      <c r="G157" s="9">
        <f t="shared" si="44"/>
        <v>0</v>
      </c>
      <c r="H157" s="9">
        <f t="shared" si="44"/>
        <v>0</v>
      </c>
      <c r="I157" s="9">
        <f t="shared" si="44"/>
        <v>0</v>
      </c>
      <c r="J157" s="9">
        <f t="shared" si="44"/>
        <v>0</v>
      </c>
      <c r="K157" s="9">
        <f t="shared" si="44"/>
        <v>0</v>
      </c>
      <c r="L157" s="9">
        <f t="shared" si="44"/>
        <v>0</v>
      </c>
      <c r="M157" s="9">
        <f t="shared" si="44"/>
        <v>0</v>
      </c>
      <c r="N157" s="9">
        <f t="shared" si="44"/>
        <v>0</v>
      </c>
      <c r="O157" s="9">
        <f t="shared" si="44"/>
        <v>0</v>
      </c>
    </row>
    <row r="158" spans="2:17" ht="19.95" hidden="1" customHeight="1">
      <c r="B158" s="52"/>
      <c r="C158" s="46"/>
      <c r="D158" s="46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2:17" ht="19.95" hidden="1" customHeight="1">
      <c r="B159" s="52"/>
      <c r="C159" s="100" t="s">
        <v>234</v>
      </c>
      <c r="D159" s="100" t="s">
        <v>231</v>
      </c>
      <c r="E159" s="9" t="s">
        <v>103</v>
      </c>
      <c r="F159" s="9" t="str">
        <f ca="1">IFERROR(F119*料率!$D$3*F102/12,"")</f>
        <v/>
      </c>
      <c r="G159" s="9" t="str">
        <f ca="1">IFERROR(G119*料率!$D$3*G102/12,"")</f>
        <v/>
      </c>
      <c r="H159" s="9" t="str">
        <f ca="1">IFERROR(H119*料率!$D$3*H102/12,"")</f>
        <v/>
      </c>
      <c r="I159" s="9" t="str">
        <f ca="1">IFERROR(I119*料率!$D$3*I102/12,"")</f>
        <v/>
      </c>
      <c r="J159" s="9" t="str">
        <f ca="1">IFERROR(J119*料率!$D$3*J102/12,"")</f>
        <v/>
      </c>
      <c r="K159" s="9" t="str">
        <f ca="1">IFERROR(K119*料率!$D$3*K102/12,"")</f>
        <v/>
      </c>
      <c r="L159" s="9" t="str">
        <f ca="1">IFERROR(L119*料率!$D$3*L102/12,"")</f>
        <v/>
      </c>
      <c r="M159" s="9" t="str">
        <f ca="1">IFERROR(M119*料率!$D$3*M102/12,"")</f>
        <v/>
      </c>
      <c r="N159" s="9" t="str">
        <f ca="1">IFERROR(N119*料率!$D$3*N102/12,"")</f>
        <v/>
      </c>
      <c r="O159" s="9" t="str">
        <f ca="1">IFERROR(O119*料率!$D$3*O102/12,"")</f>
        <v/>
      </c>
      <c r="Q159" s="34" t="str">
        <f ca="1">CONCATENATE(E159,"計",TEXT(SUM(F159:O159),"#,##.00"))</f>
        <v>所得割計.00</v>
      </c>
    </row>
    <row r="160" spans="2:17" ht="19.95" hidden="1" customHeight="1">
      <c r="B160" s="52"/>
      <c r="C160" s="101"/>
      <c r="D160" s="101"/>
      <c r="E160" s="9" t="s">
        <v>124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Q160" s="34" t="str">
        <f t="shared" ref="Q160:Q174" si="45">CONCATENATE(E160,"計",SUM(F160:O160))</f>
        <v>資産割計0</v>
      </c>
    </row>
    <row r="161" spans="2:17" ht="19.95" hidden="1" customHeight="1">
      <c r="B161" s="52"/>
      <c r="C161" s="101"/>
      <c r="D161" s="101"/>
      <c r="E161" s="9" t="s">
        <v>104</v>
      </c>
      <c r="F161" s="9" t="str">
        <f>IFERROR((F133-F135)*F102/12,"")</f>
        <v/>
      </c>
      <c r="G161" s="9" t="str">
        <f t="shared" ref="G161:O161" si="46">IFERROR((G133-G135)*G102/12,"")</f>
        <v/>
      </c>
      <c r="H161" s="9" t="str">
        <f t="shared" si="46"/>
        <v/>
      </c>
      <c r="I161" s="9" t="str">
        <f t="shared" si="46"/>
        <v/>
      </c>
      <c r="J161" s="9" t="str">
        <f t="shared" si="46"/>
        <v/>
      </c>
      <c r="K161" s="9" t="str">
        <f t="shared" si="46"/>
        <v/>
      </c>
      <c r="L161" s="9" t="str">
        <f t="shared" si="46"/>
        <v/>
      </c>
      <c r="M161" s="9" t="str">
        <f t="shared" si="46"/>
        <v/>
      </c>
      <c r="N161" s="9" t="str">
        <f t="shared" si="46"/>
        <v/>
      </c>
      <c r="O161" s="9" t="str">
        <f t="shared" si="46"/>
        <v/>
      </c>
      <c r="Q161" s="34" t="str">
        <f>CONCATENATE(E161,"計",TEXT(SUM(F161:O161),"#,##.00"))</f>
        <v>均等割（軽減後）計.00</v>
      </c>
    </row>
    <row r="162" spans="2:17" ht="19.95" hidden="1" customHeight="1">
      <c r="B162" s="52"/>
      <c r="C162" s="101"/>
      <c r="D162" s="102"/>
      <c r="E162" s="9" t="s">
        <v>129</v>
      </c>
      <c r="F162" s="9" t="str">
        <f t="shared" ref="F162:O162" si="47">IFERROR((F134-F136)*F102/12,"")</f>
        <v/>
      </c>
      <c r="G162" s="9" t="str">
        <f t="shared" si="47"/>
        <v/>
      </c>
      <c r="H162" s="9" t="str">
        <f t="shared" si="47"/>
        <v/>
      </c>
      <c r="I162" s="9" t="str">
        <f t="shared" si="47"/>
        <v/>
      </c>
      <c r="J162" s="9" t="str">
        <f t="shared" si="47"/>
        <v/>
      </c>
      <c r="K162" s="9" t="str">
        <f t="shared" si="47"/>
        <v/>
      </c>
      <c r="L162" s="9" t="str">
        <f t="shared" si="47"/>
        <v/>
      </c>
      <c r="M162" s="9" t="str">
        <f t="shared" si="47"/>
        <v/>
      </c>
      <c r="N162" s="9" t="str">
        <f t="shared" si="47"/>
        <v/>
      </c>
      <c r="O162" s="9" t="str">
        <f t="shared" si="47"/>
        <v/>
      </c>
      <c r="Q162" s="34" t="str">
        <f>CONCATENATE(E162,"最大",TEXT(MAX(F162:O162),"#,##.00"))</f>
        <v>平等割(軽減後)最大.00</v>
      </c>
    </row>
    <row r="163" spans="2:17" ht="19.95" hidden="1" customHeight="1">
      <c r="B163" s="52"/>
      <c r="C163" s="101"/>
      <c r="D163" s="100" t="s">
        <v>301</v>
      </c>
      <c r="E163" s="9" t="s">
        <v>103</v>
      </c>
      <c r="F163" s="9" t="str">
        <f ca="1">IFERROR(F119*料率!$D$8*F102/12,"")</f>
        <v/>
      </c>
      <c r="G163" s="9" t="str">
        <f ca="1">IFERROR(G119*料率!$D$8*G102/12,"")</f>
        <v/>
      </c>
      <c r="H163" s="9" t="str">
        <f ca="1">IFERROR(H119*料率!$D$8*H102/12,"")</f>
        <v/>
      </c>
      <c r="I163" s="9" t="str">
        <f ca="1">IFERROR(I119*料率!$D$8*I102/12,"")</f>
        <v/>
      </c>
      <c r="J163" s="9" t="str">
        <f ca="1">IFERROR(J119*料率!$D$8*J102/12,"")</f>
        <v/>
      </c>
      <c r="K163" s="9" t="str">
        <f ca="1">IFERROR(K119*料率!$D$8*K102/12,"")</f>
        <v/>
      </c>
      <c r="L163" s="9" t="str">
        <f ca="1">IFERROR(L119*料率!$D$8*L102/12,"")</f>
        <v/>
      </c>
      <c r="M163" s="9" t="str">
        <f ca="1">IFERROR(M119*料率!$D$8*M102/12,"")</f>
        <v/>
      </c>
      <c r="N163" s="9" t="str">
        <f ca="1">IFERROR(N119*料率!$D$8*N102/12,"")</f>
        <v/>
      </c>
      <c r="O163" s="9" t="str">
        <f ca="1">IFERROR(O119*料率!$D$8*O102/12,"")</f>
        <v/>
      </c>
      <c r="Q163" s="34" t="str">
        <f ca="1">CONCATENATE(E163,"計",TEXT(SUM(F163:O163),"#,##.00"))</f>
        <v>所得割計.00</v>
      </c>
    </row>
    <row r="164" spans="2:17" ht="19.95" hidden="1" customHeight="1">
      <c r="B164" s="52"/>
      <c r="C164" s="101"/>
      <c r="D164" s="101"/>
      <c r="E164" s="9" t="s">
        <v>124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Q164" s="34" t="str">
        <f t="shared" si="45"/>
        <v>資産割計0</v>
      </c>
    </row>
    <row r="165" spans="2:17" ht="19.95" hidden="1" customHeight="1">
      <c r="B165" s="52"/>
      <c r="C165" s="101"/>
      <c r="D165" s="101"/>
      <c r="E165" s="9" t="s">
        <v>104</v>
      </c>
      <c r="F165" s="9" t="str">
        <f>IFERROR((F139-F141)*F102/12,"")</f>
        <v/>
      </c>
      <c r="G165" s="9" t="str">
        <f t="shared" ref="G165:O165" si="48">IFERROR((G139-G141)*G102/12,"")</f>
        <v/>
      </c>
      <c r="H165" s="9" t="str">
        <f t="shared" si="48"/>
        <v/>
      </c>
      <c r="I165" s="9" t="str">
        <f t="shared" si="48"/>
        <v/>
      </c>
      <c r="J165" s="9" t="str">
        <f t="shared" si="48"/>
        <v/>
      </c>
      <c r="K165" s="9" t="str">
        <f t="shared" si="48"/>
        <v/>
      </c>
      <c r="L165" s="9" t="str">
        <f t="shared" si="48"/>
        <v/>
      </c>
      <c r="M165" s="9" t="str">
        <f t="shared" si="48"/>
        <v/>
      </c>
      <c r="N165" s="9" t="str">
        <f t="shared" si="48"/>
        <v/>
      </c>
      <c r="O165" s="9" t="str">
        <f t="shared" si="48"/>
        <v/>
      </c>
      <c r="Q165" s="34" t="str">
        <f>CONCATENATE(E165,"計",TEXT(SUM(F165:O165),"#,##.00"))</f>
        <v>均等割（軽減後）計.00</v>
      </c>
    </row>
    <row r="166" spans="2:17" ht="19.95" hidden="1" customHeight="1">
      <c r="B166" s="52"/>
      <c r="C166" s="101"/>
      <c r="D166" s="102"/>
      <c r="E166" s="9" t="s">
        <v>129</v>
      </c>
      <c r="F166" s="9" t="str">
        <f t="shared" ref="F166:O166" si="49">IFERROR((F140-F142)*F102/12,"")</f>
        <v/>
      </c>
      <c r="G166" s="9" t="str">
        <f t="shared" si="49"/>
        <v/>
      </c>
      <c r="H166" s="9" t="str">
        <f t="shared" si="49"/>
        <v/>
      </c>
      <c r="I166" s="9" t="str">
        <f t="shared" si="49"/>
        <v/>
      </c>
      <c r="J166" s="9" t="str">
        <f t="shared" si="49"/>
        <v/>
      </c>
      <c r="K166" s="9" t="str">
        <f t="shared" si="49"/>
        <v/>
      </c>
      <c r="L166" s="9" t="str">
        <f t="shared" si="49"/>
        <v/>
      </c>
      <c r="M166" s="9" t="str">
        <f t="shared" si="49"/>
        <v/>
      </c>
      <c r="N166" s="9" t="str">
        <f t="shared" si="49"/>
        <v/>
      </c>
      <c r="O166" s="9" t="str">
        <f t="shared" si="49"/>
        <v/>
      </c>
      <c r="Q166" s="34" t="str">
        <f>CONCATENATE(E166,"最大",TEXT(MAX(F166:O166),"#,##.00"))</f>
        <v>平等割(軽減後)最大.00</v>
      </c>
    </row>
    <row r="167" spans="2:17" ht="19.95" hidden="1" customHeight="1">
      <c r="B167" s="52"/>
      <c r="C167" s="101"/>
      <c r="D167" s="100" t="s">
        <v>232</v>
      </c>
      <c r="E167" s="9" t="s">
        <v>103</v>
      </c>
      <c r="F167" s="9" t="str">
        <f>IFERROR(F120*料率!$D$13*F103/12,"")</f>
        <v/>
      </c>
      <c r="G167" s="9" t="str">
        <f>IFERROR(G120*料率!$D$13*G103/12,"")</f>
        <v/>
      </c>
      <c r="H167" s="9" t="str">
        <f>IFERROR(H120*料率!$D$13*H103/12,"")</f>
        <v/>
      </c>
      <c r="I167" s="9" t="str">
        <f>IFERROR(I120*料率!$D$13*I103/12,"")</f>
        <v/>
      </c>
      <c r="J167" s="9" t="str">
        <f>IFERROR(J120*料率!$D$13*J103/12,"")</f>
        <v/>
      </c>
      <c r="K167" s="9" t="str">
        <f>IFERROR(K120*料率!$D$13*K103/12,"")</f>
        <v/>
      </c>
      <c r="L167" s="9" t="str">
        <f>IFERROR(L120*料率!$D$13*L103/12,"")</f>
        <v/>
      </c>
      <c r="M167" s="9" t="str">
        <f>IFERROR(M120*料率!$D$13*M103/12,"")</f>
        <v/>
      </c>
      <c r="N167" s="9" t="str">
        <f>IFERROR(N120*料率!$D$13*N103/12,"")</f>
        <v/>
      </c>
      <c r="O167" s="9" t="str">
        <f>IFERROR(O120*料率!$D$13*O103/12,"")</f>
        <v/>
      </c>
      <c r="Q167" s="34" t="str">
        <f>CONCATENATE(E167,"計",TEXT(SUM(F167:O167),"#,##.00"))</f>
        <v>所得割計.00</v>
      </c>
    </row>
    <row r="168" spans="2:17" ht="19.95" hidden="1" customHeight="1">
      <c r="B168" s="52"/>
      <c r="C168" s="101"/>
      <c r="D168" s="101"/>
      <c r="E168" s="9" t="s">
        <v>124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Q168" s="34" t="str">
        <f t="shared" si="45"/>
        <v>資産割計0</v>
      </c>
    </row>
    <row r="169" spans="2:17" ht="19.95" hidden="1" customHeight="1">
      <c r="B169" s="52"/>
      <c r="C169" s="101"/>
      <c r="D169" s="101"/>
      <c r="E169" s="9" t="s">
        <v>104</v>
      </c>
      <c r="F169" s="9" t="str">
        <f>IFERROR((F145-F147)*F103/12,"")</f>
        <v/>
      </c>
      <c r="G169" s="9" t="str">
        <f t="shared" ref="G169:O169" si="50">IFERROR((G145-G147)*G103/12,"")</f>
        <v/>
      </c>
      <c r="H169" s="9" t="str">
        <f t="shared" si="50"/>
        <v/>
      </c>
      <c r="I169" s="9" t="str">
        <f t="shared" si="50"/>
        <v/>
      </c>
      <c r="J169" s="9" t="str">
        <f t="shared" si="50"/>
        <v/>
      </c>
      <c r="K169" s="9" t="str">
        <f t="shared" si="50"/>
        <v/>
      </c>
      <c r="L169" s="9" t="str">
        <f t="shared" si="50"/>
        <v/>
      </c>
      <c r="M169" s="9" t="str">
        <f t="shared" si="50"/>
        <v/>
      </c>
      <c r="N169" s="9" t="str">
        <f t="shared" si="50"/>
        <v/>
      </c>
      <c r="O169" s="9" t="str">
        <f t="shared" si="50"/>
        <v/>
      </c>
      <c r="Q169" s="34" t="str">
        <f>CONCATENATE(E169,"計",TEXT(SUM(F169:O169),"#,##.00"))</f>
        <v>均等割（軽減後）計.00</v>
      </c>
    </row>
    <row r="170" spans="2:17" ht="19.95" hidden="1" customHeight="1">
      <c r="B170" s="52"/>
      <c r="C170" s="101"/>
      <c r="D170" s="102"/>
      <c r="E170" s="9" t="s">
        <v>129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Q170" s="34" t="str">
        <f>CONCATENATE(E170,"最大",TEXT(MAX(F170:O170),"#,##.00"))</f>
        <v>平等割(軽減後)最大.00</v>
      </c>
    </row>
    <row r="171" spans="2:17" ht="19.95" hidden="1" customHeight="1">
      <c r="B171" s="52"/>
      <c r="C171" s="101"/>
      <c r="D171" s="100" t="s">
        <v>233</v>
      </c>
      <c r="E171" s="9" t="s">
        <v>120</v>
      </c>
      <c r="F171" s="9" t="str">
        <f ca="1">IFERROR(F119*料率!$D$18*F102/12,"")</f>
        <v/>
      </c>
      <c r="G171" s="9" t="str">
        <f ca="1">IFERROR(G119*料率!$D$18*G102/12,"")</f>
        <v/>
      </c>
      <c r="H171" s="9" t="str">
        <f ca="1">IFERROR(H119*料率!$D$18*H102/12,"")</f>
        <v/>
      </c>
      <c r="I171" s="9" t="str">
        <f ca="1">IFERROR(I119*料率!$D$18*I102/12,"")</f>
        <v/>
      </c>
      <c r="J171" s="9" t="str">
        <f ca="1">IFERROR(J119*料率!$D$18*J102/12,"")</f>
        <v/>
      </c>
      <c r="K171" s="9" t="str">
        <f ca="1">IFERROR(K119*料率!$D$18*K102/12,"")</f>
        <v/>
      </c>
      <c r="L171" s="9" t="str">
        <f ca="1">IFERROR(L119*料率!$D$18*L102/12,"")</f>
        <v/>
      </c>
      <c r="M171" s="9" t="str">
        <f ca="1">IFERROR(M119*料率!$D$18*M102/12,"")</f>
        <v/>
      </c>
      <c r="N171" s="9" t="str">
        <f ca="1">IFERROR(N119*料率!$D$18*N102/12,"")</f>
        <v/>
      </c>
      <c r="O171" s="9" t="str">
        <f ca="1">IFERROR(O119*料率!$D$18*O102/12,"")</f>
        <v/>
      </c>
      <c r="Q171" s="34" t="str">
        <f ca="1">CONCATENATE(E171,"計",TEXT(SUM(F171:O171),"#,##.00"))</f>
        <v>所得割計.00</v>
      </c>
    </row>
    <row r="172" spans="2:17" ht="19.95" hidden="1" customHeight="1">
      <c r="B172" s="52"/>
      <c r="C172" s="101"/>
      <c r="D172" s="101"/>
      <c r="E172" s="9" t="s">
        <v>124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Q172" s="34" t="str">
        <f t="shared" si="45"/>
        <v>資産割計0</v>
      </c>
    </row>
    <row r="173" spans="2:17" ht="19.95" hidden="1" customHeight="1">
      <c r="B173" s="52"/>
      <c r="C173" s="101"/>
      <c r="D173" s="101"/>
      <c r="E173" s="9" t="s">
        <v>104</v>
      </c>
      <c r="F173" s="9" t="str">
        <f>IFERROR((F151-F154-F157)*F102/12,"")</f>
        <v/>
      </c>
      <c r="G173" s="9" t="str">
        <f t="shared" ref="G173:O173" si="51">IFERROR((G151-G154-G157)*G102/12,"")</f>
        <v/>
      </c>
      <c r="H173" s="9" t="str">
        <f t="shared" si="51"/>
        <v/>
      </c>
      <c r="I173" s="9" t="str">
        <f t="shared" si="51"/>
        <v/>
      </c>
      <c r="J173" s="9" t="str">
        <f t="shared" si="51"/>
        <v/>
      </c>
      <c r="K173" s="9" t="str">
        <f t="shared" si="51"/>
        <v/>
      </c>
      <c r="L173" s="9" t="str">
        <f t="shared" si="51"/>
        <v/>
      </c>
      <c r="M173" s="9" t="str">
        <f t="shared" si="51"/>
        <v/>
      </c>
      <c r="N173" s="9" t="str">
        <f t="shared" si="51"/>
        <v/>
      </c>
      <c r="O173" s="9" t="str">
        <f t="shared" si="51"/>
        <v/>
      </c>
      <c r="Q173" s="34" t="str">
        <f>CONCATENATE(E173,"計",TEXT(SUM(F173:O173),"#,##.00"))</f>
        <v>均等割（軽減後）計.00</v>
      </c>
    </row>
    <row r="174" spans="2:17" ht="19.95" hidden="1" customHeight="1">
      <c r="B174" s="52"/>
      <c r="C174" s="101"/>
      <c r="D174" s="101"/>
      <c r="E174" s="9" t="s">
        <v>128</v>
      </c>
      <c r="F174" s="9" t="str">
        <f>IFERROR((F152-F155)*F102/12,"")</f>
        <v/>
      </c>
      <c r="G174" s="9" t="str">
        <f t="shared" ref="G174:O174" si="52">IFERROR((G152-G155)*G102/12,"")</f>
        <v/>
      </c>
      <c r="H174" s="9" t="str">
        <f t="shared" si="52"/>
        <v/>
      </c>
      <c r="I174" s="9" t="str">
        <f t="shared" si="52"/>
        <v/>
      </c>
      <c r="J174" s="9" t="str">
        <f t="shared" si="52"/>
        <v/>
      </c>
      <c r="K174" s="9" t="str">
        <f t="shared" si="52"/>
        <v/>
      </c>
      <c r="L174" s="9" t="str">
        <f t="shared" si="52"/>
        <v/>
      </c>
      <c r="M174" s="9" t="str">
        <f t="shared" si="52"/>
        <v/>
      </c>
      <c r="N174" s="9" t="str">
        <f t="shared" si="52"/>
        <v/>
      </c>
      <c r="O174" s="9" t="str">
        <f t="shared" si="52"/>
        <v/>
      </c>
      <c r="Q174" s="34" t="str">
        <f t="shared" si="45"/>
        <v>均等割(18)(軽減後)計0</v>
      </c>
    </row>
    <row r="175" spans="2:17" ht="19.95" hidden="1" customHeight="1">
      <c r="B175" s="52"/>
      <c r="C175" s="102"/>
      <c r="D175" s="102"/>
      <c r="E175" s="9" t="s">
        <v>129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Q175" s="34" t="str">
        <f>CONCATENATE(E175,"最大",TEXT(MAX(F175:O175),"#,##.00"))</f>
        <v>平等割(軽減後)最大.00</v>
      </c>
    </row>
    <row r="176" spans="2:17" ht="19.95" hidden="1" customHeight="1">
      <c r="B176" s="52"/>
    </row>
    <row r="177" spans="2:21" ht="19.95" hidden="1" customHeight="1">
      <c r="B177" s="52"/>
      <c r="C177" s="34" t="s">
        <v>63</v>
      </c>
      <c r="F177" s="9" t="s">
        <v>1</v>
      </c>
      <c r="G177" s="9" t="s">
        <v>301</v>
      </c>
      <c r="H177" s="9" t="s">
        <v>7</v>
      </c>
      <c r="I177" s="9" t="s">
        <v>130</v>
      </c>
      <c r="J177" s="34" t="s">
        <v>69</v>
      </c>
      <c r="L177" s="34" t="s">
        <v>70</v>
      </c>
      <c r="M177" s="9"/>
      <c r="N177" s="40" t="e">
        <f ca="1">ROUNDDOWN((SUM(F113:O113)-M177)/SUM(F113:O113)*100,-1)</f>
        <v>#DIV/0!</v>
      </c>
      <c r="O177" s="39"/>
      <c r="Q177" s="66" t="s">
        <v>278</v>
      </c>
    </row>
    <row r="178" spans="2:21" ht="19.95" hidden="1" customHeight="1">
      <c r="B178" s="52"/>
      <c r="C178" s="99" t="s">
        <v>63</v>
      </c>
      <c r="D178" s="99" t="s">
        <v>63</v>
      </c>
      <c r="E178" s="9" t="s">
        <v>34</v>
      </c>
      <c r="F178" s="27">
        <f ca="1">SUM(F119:O119)</f>
        <v>0</v>
      </c>
      <c r="G178" s="27">
        <f ca="1">F178</f>
        <v>0</v>
      </c>
      <c r="H178" s="27">
        <f>SUM(F120:O120)</f>
        <v>0</v>
      </c>
      <c r="I178" s="27">
        <f ca="1">F178</f>
        <v>0</v>
      </c>
      <c r="L178" s="34" t="s">
        <v>102</v>
      </c>
      <c r="M178" s="9"/>
      <c r="O178" s="39"/>
      <c r="Q178" s="66" t="s">
        <v>279</v>
      </c>
    </row>
    <row r="179" spans="2:21" ht="19.95" hidden="1" customHeight="1">
      <c r="B179" s="52"/>
      <c r="C179" s="99"/>
      <c r="D179" s="99"/>
      <c r="E179" s="9" t="s">
        <v>50</v>
      </c>
      <c r="F179" s="27">
        <f>COUNT(F100:O100)</f>
        <v>0</v>
      </c>
      <c r="G179" s="27">
        <f>F179</f>
        <v>0</v>
      </c>
      <c r="H179" s="27">
        <f>SUM(F104:O104)</f>
        <v>0</v>
      </c>
      <c r="I179" s="27">
        <f>F179</f>
        <v>0</v>
      </c>
      <c r="K179" s="9" t="s">
        <v>1</v>
      </c>
      <c r="L179" s="9" t="s">
        <v>6</v>
      </c>
      <c r="M179" s="9" t="s">
        <v>7</v>
      </c>
      <c r="N179" s="9" t="s">
        <v>76</v>
      </c>
      <c r="O179" s="39"/>
      <c r="Q179" s="66" t="s">
        <v>280</v>
      </c>
    </row>
    <row r="180" spans="2:21" ht="19.95" hidden="1" customHeight="1">
      <c r="B180" s="52"/>
      <c r="C180" s="99"/>
      <c r="D180" s="99"/>
      <c r="E180" s="9" t="s">
        <v>37</v>
      </c>
      <c r="F180" s="27">
        <f ca="1">SUM(F131:O131)</f>
        <v>0</v>
      </c>
      <c r="G180" s="27">
        <f ca="1">SUM(F137:O137)</f>
        <v>0</v>
      </c>
      <c r="H180" s="27">
        <f>SUM(F143:O143)</f>
        <v>0</v>
      </c>
      <c r="I180" s="27">
        <f ca="1">SUM(F149:O149)</f>
        <v>0</v>
      </c>
      <c r="K180" s="41" t="e">
        <f ca="1">SUM(F159:O159)*N177/100/$F$4*IF($M$178="",$F$4,$M$178)</f>
        <v>#DIV/0!</v>
      </c>
      <c r="L180" s="41" t="e">
        <f ca="1">SUM(F163:O163)*N177/100/$F$4*IF($M$178="",$F$4,$M$178)</f>
        <v>#DIV/0!</v>
      </c>
      <c r="M180" s="41" t="e">
        <f ca="1">SUM(F167:O167)*N177/100/$F$4*IF($M$178="",$F$4,$M$178)</f>
        <v>#DIV/0!</v>
      </c>
      <c r="N180" s="41" t="e">
        <f ca="1">SUM(K180:M180)</f>
        <v>#DIV/0!</v>
      </c>
      <c r="O180" s="39"/>
      <c r="Q180" s="66" t="s">
        <v>285</v>
      </c>
    </row>
    <row r="181" spans="2:21" ht="19.95" hidden="1" customHeight="1">
      <c r="B181" s="52"/>
      <c r="C181" s="99"/>
      <c r="D181" s="99"/>
      <c r="E181" s="9" t="s">
        <v>38</v>
      </c>
      <c r="F181" s="27">
        <f>SUM(F133:O133)</f>
        <v>0</v>
      </c>
      <c r="G181" s="27">
        <f>SUM(F139:O139)</f>
        <v>0</v>
      </c>
      <c r="H181" s="27">
        <f>SUM(F145:O145)</f>
        <v>0</v>
      </c>
      <c r="I181" s="27">
        <f>SUM(F151:O151)</f>
        <v>0</v>
      </c>
      <c r="J181" s="34" t="s">
        <v>71</v>
      </c>
      <c r="K181" s="41" t="e">
        <f ca="1">ROUNDUP(K180,)</f>
        <v>#DIV/0!</v>
      </c>
      <c r="L181" s="41" t="e">
        <f t="shared" ref="L181:M181" ca="1" si="53">ROUNDUP(L180,)</f>
        <v>#DIV/0!</v>
      </c>
      <c r="M181" s="41" t="e">
        <f t="shared" ca="1" si="53"/>
        <v>#DIV/0!</v>
      </c>
      <c r="N181" s="41" t="e">
        <f ca="1">SUM(K181:M181)</f>
        <v>#DIV/0!</v>
      </c>
      <c r="O181" s="39"/>
      <c r="Q181" s="66" t="s">
        <v>284</v>
      </c>
    </row>
    <row r="182" spans="2:21" ht="19.95" hidden="1" customHeight="1">
      <c r="B182" s="52"/>
      <c r="C182" s="99"/>
      <c r="D182" s="99"/>
      <c r="E182" s="9" t="s">
        <v>181</v>
      </c>
      <c r="F182" s="27"/>
      <c r="G182" s="27"/>
      <c r="H182" s="27"/>
      <c r="I182" s="27">
        <f>SUM(F152:O152)</f>
        <v>0</v>
      </c>
      <c r="J182" s="34" t="s">
        <v>72</v>
      </c>
      <c r="K182" s="42" t="e">
        <f ca="1">ROUNDDOWN(K180,)</f>
        <v>#DIV/0!</v>
      </c>
      <c r="L182" s="42" t="e">
        <f t="shared" ref="L182:M182" ca="1" si="54">ROUNDDOWN(L180,)</f>
        <v>#DIV/0!</v>
      </c>
      <c r="M182" s="42" t="e">
        <f t="shared" ca="1" si="54"/>
        <v>#DIV/0!</v>
      </c>
      <c r="N182" s="42" t="e">
        <f ca="1">SUM(K182:M182)</f>
        <v>#DIV/0!</v>
      </c>
      <c r="O182" s="39"/>
      <c r="Q182" s="66" t="s">
        <v>286</v>
      </c>
    </row>
    <row r="183" spans="2:21" ht="19.95" hidden="1" customHeight="1">
      <c r="B183" s="52"/>
      <c r="C183" s="99"/>
      <c r="D183" s="99"/>
      <c r="E183" s="9" t="s">
        <v>183</v>
      </c>
      <c r="F183" s="27">
        <f>SUM(F181:F182)</f>
        <v>0</v>
      </c>
      <c r="G183" s="27">
        <f>SUM(G181:G182)</f>
        <v>0</v>
      </c>
      <c r="H183" s="27">
        <f>SUM(H181:H182)</f>
        <v>0</v>
      </c>
      <c r="I183" s="27">
        <f>SUM(I181:I182)</f>
        <v>0</v>
      </c>
      <c r="O183" s="39"/>
      <c r="Q183" s="66" t="s">
        <v>287</v>
      </c>
    </row>
    <row r="184" spans="2:21" ht="19.95" hidden="1" customHeight="1">
      <c r="B184" s="52"/>
      <c r="C184" s="99"/>
      <c r="D184" s="99"/>
      <c r="E184" s="9" t="s">
        <v>39</v>
      </c>
      <c r="F184" s="27">
        <f>MAX(F134:O134)</f>
        <v>0</v>
      </c>
      <c r="G184" s="27">
        <f>MAX(F140:O140)</f>
        <v>0</v>
      </c>
      <c r="H184" s="27"/>
      <c r="I184" s="27"/>
      <c r="J184" s="34" t="s">
        <v>73</v>
      </c>
      <c r="K184" s="9">
        <f>ROUNDDOWN((F181+F184-F185-F189)*F4/12,)</f>
        <v>0</v>
      </c>
      <c r="L184" s="9">
        <f>ROUNDDOWN((G181+G184-G185-G189)*F4/12,)</f>
        <v>0</v>
      </c>
      <c r="M184" s="9">
        <f>ROUNDDOWN((H181+H184-H185-H189)*F4/12,)</f>
        <v>0</v>
      </c>
      <c r="N184" s="9">
        <f>SUM(K184:M184)</f>
        <v>0</v>
      </c>
      <c r="O184" s="39"/>
    </row>
    <row r="185" spans="2:21" ht="19.95" hidden="1" customHeight="1">
      <c r="B185" s="52"/>
      <c r="C185" s="99"/>
      <c r="D185" s="99"/>
      <c r="E185" s="9" t="s">
        <v>40</v>
      </c>
      <c r="F185" s="27">
        <f>SUM(F135:O135)</f>
        <v>0</v>
      </c>
      <c r="G185" s="27">
        <f>SUM(F141:O141)</f>
        <v>0</v>
      </c>
      <c r="H185" s="27">
        <f>SUM(F147:O147)</f>
        <v>0</v>
      </c>
      <c r="I185" s="27">
        <f>SUM(F154:O154)</f>
        <v>0</v>
      </c>
      <c r="O185" s="39"/>
    </row>
    <row r="186" spans="2:21" ht="19.95" hidden="1" customHeight="1">
      <c r="B186" s="52"/>
      <c r="C186" s="99"/>
      <c r="D186" s="99"/>
      <c r="E186" s="9" t="s">
        <v>182</v>
      </c>
      <c r="F186" s="27"/>
      <c r="G186" s="27"/>
      <c r="H186" s="27"/>
      <c r="I186" s="27">
        <f>SUM(F155:O155)</f>
        <v>0</v>
      </c>
      <c r="O186" s="39"/>
      <c r="P186" s="105" t="s">
        <v>230</v>
      </c>
      <c r="Q186" s="104" t="str">
        <f ca="1">CONCATENATE(Q159,"+",Q161,"+",Q162,"=","切捨",TEXT(ROUNDDOWN(SUM(F159:O161)+MAX(F162:O162),),"#,##"))</f>
        <v>所得割計.00+均等割（軽減後）計.00+平等割(軽減後)最大.00=切捨</v>
      </c>
      <c r="R186" s="104"/>
      <c r="S186" s="104"/>
      <c r="T186" s="104"/>
      <c r="U186" s="104"/>
    </row>
    <row r="187" spans="2:21" ht="19.95" hidden="1" customHeight="1">
      <c r="B187" s="52"/>
      <c r="C187" s="99"/>
      <c r="D187" s="99"/>
      <c r="E187" s="9" t="s">
        <v>185</v>
      </c>
      <c r="F187" s="27"/>
      <c r="G187" s="27"/>
      <c r="H187" s="27"/>
      <c r="I187" s="27">
        <f>SUM(F157:O157)</f>
        <v>0</v>
      </c>
      <c r="J187" s="34" t="s">
        <v>71</v>
      </c>
      <c r="K187" s="9" t="e">
        <f ca="1">F192-K181</f>
        <v>#DIV/0!</v>
      </c>
      <c r="L187" s="9" t="e">
        <f ca="1">G192-L181</f>
        <v>#DIV/0!</v>
      </c>
      <c r="M187" s="9" t="e">
        <f ca="1">H192-M181</f>
        <v>#DIV/0!</v>
      </c>
      <c r="N187" s="9" t="e">
        <f ca="1">SUM(K187:M187)</f>
        <v>#DIV/0!</v>
      </c>
      <c r="O187" s="39"/>
      <c r="P187" s="105"/>
      <c r="Q187" s="104"/>
      <c r="R187" s="104"/>
      <c r="S187" s="104"/>
      <c r="T187" s="104"/>
      <c r="U187" s="104"/>
    </row>
    <row r="188" spans="2:21" ht="19.95" hidden="1" customHeight="1">
      <c r="B188" s="52"/>
      <c r="C188" s="99"/>
      <c r="D188" s="99"/>
      <c r="E188" s="9" t="s">
        <v>184</v>
      </c>
      <c r="F188" s="27">
        <f>SUM(F185:F186)</f>
        <v>0</v>
      </c>
      <c r="G188" s="27">
        <f t="shared" ref="G188:H188" si="55">SUM(G185:G186)</f>
        <v>0</v>
      </c>
      <c r="H188" s="27">
        <f t="shared" si="55"/>
        <v>0</v>
      </c>
      <c r="I188" s="27">
        <f>SUM(I185:I187)</f>
        <v>0</v>
      </c>
      <c r="J188" s="34" t="s">
        <v>72</v>
      </c>
      <c r="K188" s="41" t="e">
        <f ca="1">F192-K182</f>
        <v>#DIV/0!</v>
      </c>
      <c r="L188" s="41" t="e">
        <f ca="1">G192-L182</f>
        <v>#DIV/0!</v>
      </c>
      <c r="M188" s="41" t="e">
        <f ca="1">H192-M182</f>
        <v>#DIV/0!</v>
      </c>
      <c r="N188" s="41" t="e">
        <f ca="1">SUM(K188:M188)</f>
        <v>#DIV/0!</v>
      </c>
      <c r="O188" s="39"/>
      <c r="P188" s="105" t="s">
        <v>302</v>
      </c>
      <c r="Q188" s="104" t="str">
        <f ca="1">CONCATENATE(Q163,"+",Q164,"+",Q165,"=","切捨",TEXT(ROUNDDOWN(SUM(F163:O165)+MAX(F166:O166),),"#,##"))</f>
        <v>所得割計.00+資産割計0+均等割（軽減後）計.00=切捨</v>
      </c>
      <c r="R188" s="104"/>
      <c r="S188" s="104"/>
      <c r="T188" s="104"/>
      <c r="U188" s="104"/>
    </row>
    <row r="189" spans="2:21" ht="19.95" hidden="1" customHeight="1">
      <c r="B189" s="52"/>
      <c r="C189" s="99"/>
      <c r="D189" s="99"/>
      <c r="E189" s="9" t="s">
        <v>62</v>
      </c>
      <c r="F189" s="27">
        <f>MAX(F136:O136)</f>
        <v>0</v>
      </c>
      <c r="G189" s="27">
        <f>MAX(F142:O142)</f>
        <v>0</v>
      </c>
      <c r="H189" s="27"/>
      <c r="I189" s="27"/>
      <c r="M189" s="9" t="s">
        <v>77</v>
      </c>
      <c r="N189" s="9" t="e">
        <f ca="1">F28-N182</f>
        <v>#DIV/0!</v>
      </c>
      <c r="O189" s="39"/>
      <c r="P189" s="105"/>
      <c r="Q189" s="104"/>
      <c r="R189" s="104"/>
      <c r="S189" s="104"/>
      <c r="T189" s="104"/>
      <c r="U189" s="104"/>
    </row>
    <row r="190" spans="2:21" ht="19.95" hidden="1" customHeight="1">
      <c r="B190" s="52"/>
      <c r="C190" s="99"/>
      <c r="D190" s="99"/>
      <c r="E190" s="9" t="s">
        <v>64</v>
      </c>
      <c r="F190" s="27"/>
      <c r="G190" s="27"/>
      <c r="H190" s="27"/>
      <c r="I190" s="27"/>
      <c r="O190" s="39"/>
      <c r="P190" s="105" t="s">
        <v>258</v>
      </c>
      <c r="Q190" s="104" t="str">
        <f>CONCATENATE(Q167,"+",Q169,"+",Q170,"=","切捨",TEXT(ROUNDDOWN(SUM(F167:O169)+MAX(F170:O170),),"#,##"))</f>
        <v>所得割計.00+均等割（軽減後）計.00+平等割(軽減後)最大.00=切捨</v>
      </c>
      <c r="R190" s="104"/>
      <c r="S190" s="104"/>
      <c r="T190" s="104"/>
      <c r="U190" s="104"/>
    </row>
    <row r="191" spans="2:21" ht="19.95" hidden="1" customHeight="1">
      <c r="B191" s="52"/>
      <c r="C191" s="99"/>
      <c r="D191" s="99"/>
      <c r="E191" s="9" t="s">
        <v>65</v>
      </c>
      <c r="F191" s="27">
        <f ca="1">MAX(F180+F183+F184-F188-F189-F190-料率!D7,0)</f>
        <v>0</v>
      </c>
      <c r="G191" s="27">
        <f ca="1">MAX(G180+G183+G184-G188-G189-G190-料率!D12,0)</f>
        <v>0</v>
      </c>
      <c r="H191" s="27">
        <f>MAX(H180+H183-H188-H190-料率!D17,0)</f>
        <v>0</v>
      </c>
      <c r="I191" s="27">
        <f ca="1">MAX(I180+I183+I184-I188-I189-料率!D23,0)</f>
        <v>0</v>
      </c>
      <c r="O191" s="39"/>
      <c r="P191" s="105"/>
      <c r="Q191" s="104"/>
      <c r="R191" s="104"/>
      <c r="S191" s="104"/>
      <c r="T191" s="104"/>
      <c r="U191" s="104"/>
    </row>
    <row r="192" spans="2:21" ht="19.95" hidden="1" customHeight="1">
      <c r="B192" s="52"/>
      <c r="C192" s="99"/>
      <c r="D192" s="99"/>
      <c r="E192" s="9" t="s">
        <v>66</v>
      </c>
      <c r="F192" s="27">
        <f ca="1">MIN(F180+F183+F184-F188-F189-F190,料率!D7)</f>
        <v>0</v>
      </c>
      <c r="G192" s="27">
        <f ca="1">MIN(G180+G183+G184-G188-G189-G190,料率!D12)</f>
        <v>0</v>
      </c>
      <c r="H192" s="27">
        <f>MIN(H180+H183+H184-H188-H189-H190,料率!D17)</f>
        <v>0</v>
      </c>
      <c r="I192" s="27">
        <f ca="1">MIN(I180+I183+I184-I188-I189-I190,料率!D23)</f>
        <v>0</v>
      </c>
    </row>
    <row r="193" spans="2:21" ht="19.95" hidden="1" customHeight="1">
      <c r="B193" s="52"/>
      <c r="C193" s="99"/>
      <c r="D193" s="99"/>
      <c r="E193" s="9" t="s">
        <v>67</v>
      </c>
      <c r="F193" s="27">
        <f ca="1">IF(F4&lt;&gt;"",ROUNDUP(F192*($F$4-12)/12,),F194-F192)</f>
        <v>0</v>
      </c>
      <c r="G193" s="27">
        <f ca="1">IF(F4&lt;&gt;"",ROUNDUP(G192*($F$4-12)/12,),G194-G192)</f>
        <v>0</v>
      </c>
      <c r="H193" s="27">
        <f>IF(F4&lt;&gt;"",ROUNDUP(H192*($F$4-12)/12,),H194-H192)</f>
        <v>0</v>
      </c>
      <c r="I193" s="27">
        <f ca="1">IF(F4&lt;&gt;"",ROUNDUP(I192*($F$4-12)/12,),I194-I192)</f>
        <v>0</v>
      </c>
    </row>
    <row r="194" spans="2:21" ht="19.95" hidden="1" customHeight="1">
      <c r="B194" s="52"/>
      <c r="C194" s="99"/>
      <c r="D194" s="99"/>
      <c r="E194" s="9" t="s">
        <v>105</v>
      </c>
      <c r="F194" s="27">
        <f ca="1">IF(F4&lt;&gt;"",F192+F193,ROUNDDOWN(SUM(F51:O51)+MAX(F162:O162),))</f>
        <v>0</v>
      </c>
      <c r="G194" s="27">
        <f ca="1">IF(F4&lt;&gt;"",G192+G193,ROUNDDOWN(SUM(F53:O53)+MAX(F166:O166),))</f>
        <v>0</v>
      </c>
      <c r="H194" s="27">
        <f>IF(F4&lt;&gt;"",H192+H193,ROUNDDOWN(SUM(F55:O55),))</f>
        <v>0</v>
      </c>
      <c r="I194" s="27">
        <f ca="1">IF(F4&lt;&gt;"",I192+I193,ROUNDDOWN(SUM(F57:O57),))</f>
        <v>0</v>
      </c>
    </row>
    <row r="196" spans="2:21" ht="19.95" hidden="1" customHeight="1">
      <c r="D196" s="34" t="s">
        <v>310</v>
      </c>
    </row>
    <row r="197" spans="2:21" ht="19.95" hidden="1" customHeight="1">
      <c r="P197" s="34" t="s">
        <v>311</v>
      </c>
      <c r="Q197" s="34" t="s">
        <v>312</v>
      </c>
      <c r="R197" s="34" t="s">
        <v>5</v>
      </c>
      <c r="S197" s="34" t="s">
        <v>315</v>
      </c>
      <c r="T197" s="34" t="s">
        <v>236</v>
      </c>
      <c r="U197" s="34" t="s">
        <v>316</v>
      </c>
    </row>
    <row r="198" spans="2:21" ht="19.95" hidden="1" customHeight="1">
      <c r="D198" s="99" t="s">
        <v>313</v>
      </c>
      <c r="E198" s="9" t="s">
        <v>191</v>
      </c>
      <c r="F198" s="9" t="str">
        <f ca="1">IFERROR(IF(F64="","",(F$131+F$133-F$135)/12),"")</f>
        <v/>
      </c>
      <c r="G198" s="9" t="str">
        <f t="shared" ref="G198:O198" ca="1" si="56">IFERROR(IF(G64="","",(G$131+G$133-G$135)/12),"")</f>
        <v/>
      </c>
      <c r="H198" s="9" t="str">
        <f t="shared" ca="1" si="56"/>
        <v/>
      </c>
      <c r="I198" s="9" t="str">
        <f t="shared" ca="1" si="56"/>
        <v/>
      </c>
      <c r="J198" s="9" t="str">
        <f t="shared" si="56"/>
        <v/>
      </c>
      <c r="K198" s="9" t="str">
        <f t="shared" ca="1" si="56"/>
        <v/>
      </c>
      <c r="L198" s="9" t="str">
        <f t="shared" ca="1" si="56"/>
        <v/>
      </c>
      <c r="M198" s="9" t="str">
        <f t="shared" ca="1" si="56"/>
        <v/>
      </c>
      <c r="N198" s="9" t="str">
        <f t="shared" ca="1" si="56"/>
        <v/>
      </c>
      <c r="O198" s="9" t="str">
        <f t="shared" ca="1" si="56"/>
        <v/>
      </c>
      <c r="P198" s="9">
        <f ca="1">IF(COUNT(F198:O198)&lt;1,0,(MAX($F$134:$O$134)-MAX($F$136:$O$136))/12)</f>
        <v>0</v>
      </c>
      <c r="Q198" s="9">
        <f ca="1">SUM(F198:P198)</f>
        <v>0</v>
      </c>
      <c r="R198" s="9">
        <f>料率!$D$7/12</f>
        <v>55000</v>
      </c>
      <c r="S198" s="9">
        <f ca="1">MIN(Q198:R198)</f>
        <v>0</v>
      </c>
      <c r="T198" s="54" t="str">
        <f ca="1">R79</f>
        <v/>
      </c>
      <c r="U198" s="90" t="str">
        <f ca="1">IFERROR(MIN(Q198-T198,R198),"")</f>
        <v/>
      </c>
    </row>
    <row r="199" spans="2:21" ht="19.95" hidden="1" customHeight="1">
      <c r="D199" s="99"/>
      <c r="E199" s="9" t="s">
        <v>192</v>
      </c>
      <c r="F199" s="9" t="str">
        <f t="shared" ref="F199:O199" ca="1" si="57">IFERROR(IF(F65="","",(F$131+F$133-F$135)/12),"")</f>
        <v/>
      </c>
      <c r="G199" s="9" t="str">
        <f t="shared" ca="1" si="57"/>
        <v/>
      </c>
      <c r="H199" s="9" t="str">
        <f t="shared" ca="1" si="57"/>
        <v/>
      </c>
      <c r="I199" s="9" t="str">
        <f t="shared" ca="1" si="57"/>
        <v/>
      </c>
      <c r="J199" s="9" t="str">
        <f t="shared" si="57"/>
        <v/>
      </c>
      <c r="K199" s="9" t="str">
        <f t="shared" ca="1" si="57"/>
        <v/>
      </c>
      <c r="L199" s="9" t="str">
        <f t="shared" ca="1" si="57"/>
        <v/>
      </c>
      <c r="M199" s="9" t="str">
        <f t="shared" ca="1" si="57"/>
        <v/>
      </c>
      <c r="N199" s="9" t="str">
        <f t="shared" ca="1" si="57"/>
        <v/>
      </c>
      <c r="O199" s="9" t="str">
        <f t="shared" ca="1" si="57"/>
        <v/>
      </c>
      <c r="P199" s="9">
        <f t="shared" ref="P199:P209" ca="1" si="58">IF(COUNT(F199:O199)&lt;1,0,(MAX($F$134:$O$134)-MAX($F$136:$O$136))/12)</f>
        <v>0</v>
      </c>
      <c r="Q199" s="9">
        <f t="shared" ref="Q199:Q209" ca="1" si="59">SUM(F199:P199)</f>
        <v>0</v>
      </c>
      <c r="R199" s="9">
        <f>料率!$D$7/12</f>
        <v>55000</v>
      </c>
      <c r="S199" s="9">
        <f t="shared" ref="S199:S209" ca="1" si="60">MIN(Q199:R199)</f>
        <v>0</v>
      </c>
      <c r="T199" s="54" t="str">
        <f t="shared" ref="T199:T209" ca="1" si="61">R80</f>
        <v/>
      </c>
      <c r="U199" s="90" t="str">
        <f t="shared" ref="U199:U209" ca="1" si="62">IFERROR(MIN(Q199-T199,R199),"")</f>
        <v/>
      </c>
    </row>
    <row r="200" spans="2:21" ht="19.95" hidden="1" customHeight="1">
      <c r="D200" s="99"/>
      <c r="E200" s="9" t="s">
        <v>193</v>
      </c>
      <c r="F200" s="9" t="str">
        <f t="shared" ref="F200:O200" ca="1" si="63">IFERROR(IF(F66="","",(F$131+F$133-F$135)/12),"")</f>
        <v/>
      </c>
      <c r="G200" s="9" t="str">
        <f t="shared" ca="1" si="63"/>
        <v/>
      </c>
      <c r="H200" s="9" t="str">
        <f t="shared" ca="1" si="63"/>
        <v/>
      </c>
      <c r="I200" s="9" t="str">
        <f t="shared" ca="1" si="63"/>
        <v/>
      </c>
      <c r="J200" s="9" t="str">
        <f t="shared" si="63"/>
        <v/>
      </c>
      <c r="K200" s="9" t="str">
        <f t="shared" ca="1" si="63"/>
        <v/>
      </c>
      <c r="L200" s="9" t="str">
        <f t="shared" ca="1" si="63"/>
        <v/>
      </c>
      <c r="M200" s="9" t="str">
        <f t="shared" ca="1" si="63"/>
        <v/>
      </c>
      <c r="N200" s="9" t="str">
        <f t="shared" ca="1" si="63"/>
        <v/>
      </c>
      <c r="O200" s="9" t="str">
        <f t="shared" ca="1" si="63"/>
        <v/>
      </c>
      <c r="P200" s="9">
        <f t="shared" ca="1" si="58"/>
        <v>0</v>
      </c>
      <c r="Q200" s="9">
        <f t="shared" ca="1" si="59"/>
        <v>0</v>
      </c>
      <c r="R200" s="9">
        <f>料率!$D$7/12</f>
        <v>55000</v>
      </c>
      <c r="S200" s="9">
        <f t="shared" ca="1" si="60"/>
        <v>0</v>
      </c>
      <c r="T200" s="54" t="str">
        <f t="shared" ca="1" si="61"/>
        <v/>
      </c>
      <c r="U200" s="90" t="str">
        <f ca="1">IFERROR(MIN(Q200-T200,R200),"")</f>
        <v/>
      </c>
    </row>
    <row r="201" spans="2:21" ht="19.95" hidden="1" customHeight="1">
      <c r="D201" s="99"/>
      <c r="E201" s="9" t="s">
        <v>194</v>
      </c>
      <c r="F201" s="9" t="str">
        <f t="shared" ref="F201:O201" ca="1" si="64">IFERROR(IF(F67="","",(F$131+F$133-F$135)/12),"")</f>
        <v/>
      </c>
      <c r="G201" s="9" t="str">
        <f t="shared" ca="1" si="64"/>
        <v/>
      </c>
      <c r="H201" s="9" t="str">
        <f t="shared" ca="1" si="64"/>
        <v/>
      </c>
      <c r="I201" s="9" t="str">
        <f t="shared" ca="1" si="64"/>
        <v/>
      </c>
      <c r="J201" s="9" t="str">
        <f t="shared" si="64"/>
        <v/>
      </c>
      <c r="K201" s="9" t="str">
        <f t="shared" ca="1" si="64"/>
        <v/>
      </c>
      <c r="L201" s="9" t="str">
        <f t="shared" ca="1" si="64"/>
        <v/>
      </c>
      <c r="M201" s="9" t="str">
        <f t="shared" ca="1" si="64"/>
        <v/>
      </c>
      <c r="N201" s="9" t="str">
        <f t="shared" ca="1" si="64"/>
        <v/>
      </c>
      <c r="O201" s="9" t="str">
        <f t="shared" ca="1" si="64"/>
        <v/>
      </c>
      <c r="P201" s="9">
        <f t="shared" ca="1" si="58"/>
        <v>0</v>
      </c>
      <c r="Q201" s="9">
        <f t="shared" ca="1" si="59"/>
        <v>0</v>
      </c>
      <c r="R201" s="9">
        <f>料率!$D$7/12</f>
        <v>55000</v>
      </c>
      <c r="S201" s="9">
        <f t="shared" ca="1" si="60"/>
        <v>0</v>
      </c>
      <c r="T201" s="54" t="str">
        <f t="shared" ca="1" si="61"/>
        <v/>
      </c>
      <c r="U201" s="90" t="str">
        <f t="shared" ca="1" si="62"/>
        <v/>
      </c>
    </row>
    <row r="202" spans="2:21" ht="19.95" hidden="1" customHeight="1">
      <c r="D202" s="99"/>
      <c r="E202" s="9" t="s">
        <v>195</v>
      </c>
      <c r="F202" s="9" t="str">
        <f t="shared" ref="F202:O202" ca="1" si="65">IFERROR(IF(F68="","",(F$131+F$133-F$135)/12),"")</f>
        <v/>
      </c>
      <c r="G202" s="9" t="str">
        <f t="shared" ca="1" si="65"/>
        <v/>
      </c>
      <c r="H202" s="9" t="str">
        <f t="shared" ca="1" si="65"/>
        <v/>
      </c>
      <c r="I202" s="9" t="str">
        <f t="shared" ca="1" si="65"/>
        <v/>
      </c>
      <c r="J202" s="9" t="str">
        <f t="shared" si="65"/>
        <v/>
      </c>
      <c r="K202" s="9" t="str">
        <f t="shared" ca="1" si="65"/>
        <v/>
      </c>
      <c r="L202" s="9" t="str">
        <f t="shared" ca="1" si="65"/>
        <v/>
      </c>
      <c r="M202" s="9" t="str">
        <f t="shared" ca="1" si="65"/>
        <v/>
      </c>
      <c r="N202" s="9" t="str">
        <f t="shared" ca="1" si="65"/>
        <v/>
      </c>
      <c r="O202" s="9" t="str">
        <f t="shared" ca="1" si="65"/>
        <v/>
      </c>
      <c r="P202" s="9">
        <f t="shared" ca="1" si="58"/>
        <v>0</v>
      </c>
      <c r="Q202" s="9">
        <f t="shared" ca="1" si="59"/>
        <v>0</v>
      </c>
      <c r="R202" s="9">
        <f>料率!$D$7/12</f>
        <v>55000</v>
      </c>
      <c r="S202" s="9">
        <f t="shared" ca="1" si="60"/>
        <v>0</v>
      </c>
      <c r="T202" s="54" t="str">
        <f t="shared" ca="1" si="61"/>
        <v/>
      </c>
      <c r="U202" s="90" t="str">
        <f t="shared" ca="1" si="62"/>
        <v/>
      </c>
    </row>
    <row r="203" spans="2:21" ht="19.95" hidden="1" customHeight="1">
      <c r="D203" s="99"/>
      <c r="E203" s="9" t="s">
        <v>196</v>
      </c>
      <c r="F203" s="9" t="str">
        <f t="shared" ref="F203:O203" ca="1" si="66">IFERROR(IF(F69="","",(F$131+F$133-F$135)/12),"")</f>
        <v/>
      </c>
      <c r="G203" s="9" t="str">
        <f t="shared" ca="1" si="66"/>
        <v/>
      </c>
      <c r="H203" s="9" t="str">
        <f t="shared" ca="1" si="66"/>
        <v/>
      </c>
      <c r="I203" s="9" t="str">
        <f t="shared" ca="1" si="66"/>
        <v/>
      </c>
      <c r="J203" s="9" t="str">
        <f t="shared" si="66"/>
        <v/>
      </c>
      <c r="K203" s="9" t="str">
        <f t="shared" ca="1" si="66"/>
        <v/>
      </c>
      <c r="L203" s="9" t="str">
        <f t="shared" ca="1" si="66"/>
        <v/>
      </c>
      <c r="M203" s="9" t="str">
        <f t="shared" ca="1" si="66"/>
        <v/>
      </c>
      <c r="N203" s="9" t="str">
        <f t="shared" ca="1" si="66"/>
        <v/>
      </c>
      <c r="O203" s="9" t="str">
        <f t="shared" ca="1" si="66"/>
        <v/>
      </c>
      <c r="P203" s="9">
        <f t="shared" ca="1" si="58"/>
        <v>0</v>
      </c>
      <c r="Q203" s="9">
        <f t="shared" ca="1" si="59"/>
        <v>0</v>
      </c>
      <c r="R203" s="9">
        <f>料率!$D$7/12</f>
        <v>55000</v>
      </c>
      <c r="S203" s="9">
        <f t="shared" ca="1" si="60"/>
        <v>0</v>
      </c>
      <c r="T203" s="54" t="str">
        <f t="shared" ca="1" si="61"/>
        <v/>
      </c>
      <c r="U203" s="90" t="str">
        <f t="shared" ca="1" si="62"/>
        <v/>
      </c>
    </row>
    <row r="204" spans="2:21" ht="19.95" hidden="1" customHeight="1">
      <c r="D204" s="99"/>
      <c r="E204" s="9" t="s">
        <v>197</v>
      </c>
      <c r="F204" s="9" t="str">
        <f t="shared" ref="F204:O204" ca="1" si="67">IFERROR(IF(F70="","",(F$131+F$133-F$135)/12),"")</f>
        <v/>
      </c>
      <c r="G204" s="9" t="str">
        <f t="shared" ca="1" si="67"/>
        <v/>
      </c>
      <c r="H204" s="9" t="str">
        <f t="shared" ca="1" si="67"/>
        <v/>
      </c>
      <c r="I204" s="9" t="str">
        <f t="shared" ca="1" si="67"/>
        <v/>
      </c>
      <c r="J204" s="9" t="str">
        <f t="shared" si="67"/>
        <v/>
      </c>
      <c r="K204" s="9" t="str">
        <f t="shared" ca="1" si="67"/>
        <v/>
      </c>
      <c r="L204" s="9" t="str">
        <f t="shared" ca="1" si="67"/>
        <v/>
      </c>
      <c r="M204" s="9" t="str">
        <f t="shared" ca="1" si="67"/>
        <v/>
      </c>
      <c r="N204" s="9" t="str">
        <f t="shared" ca="1" si="67"/>
        <v/>
      </c>
      <c r="O204" s="9" t="str">
        <f t="shared" ca="1" si="67"/>
        <v/>
      </c>
      <c r="P204" s="9">
        <f t="shared" ca="1" si="58"/>
        <v>0</v>
      </c>
      <c r="Q204" s="9">
        <f t="shared" ca="1" si="59"/>
        <v>0</v>
      </c>
      <c r="R204" s="9">
        <f>料率!$D$7/12</f>
        <v>55000</v>
      </c>
      <c r="S204" s="9">
        <f t="shared" ca="1" si="60"/>
        <v>0</v>
      </c>
      <c r="T204" s="54" t="str">
        <f t="shared" ca="1" si="61"/>
        <v/>
      </c>
      <c r="U204" s="90" t="str">
        <f t="shared" ca="1" si="62"/>
        <v/>
      </c>
    </row>
    <row r="205" spans="2:21" ht="19.95" hidden="1" customHeight="1">
      <c r="D205" s="99"/>
      <c r="E205" s="9" t="s">
        <v>198</v>
      </c>
      <c r="F205" s="9" t="str">
        <f t="shared" ref="F205:O205" ca="1" si="68">IFERROR(IF(F71="","",(F$131+F$133-F$135)/12),"")</f>
        <v/>
      </c>
      <c r="G205" s="9" t="str">
        <f t="shared" ca="1" si="68"/>
        <v/>
      </c>
      <c r="H205" s="9" t="str">
        <f t="shared" ca="1" si="68"/>
        <v/>
      </c>
      <c r="I205" s="9" t="str">
        <f t="shared" ca="1" si="68"/>
        <v/>
      </c>
      <c r="J205" s="9" t="str">
        <f t="shared" si="68"/>
        <v/>
      </c>
      <c r="K205" s="9" t="str">
        <f t="shared" ca="1" si="68"/>
        <v/>
      </c>
      <c r="L205" s="9" t="str">
        <f t="shared" ca="1" si="68"/>
        <v/>
      </c>
      <c r="M205" s="9" t="str">
        <f t="shared" ca="1" si="68"/>
        <v/>
      </c>
      <c r="N205" s="9" t="str">
        <f t="shared" ca="1" si="68"/>
        <v/>
      </c>
      <c r="O205" s="9" t="str">
        <f t="shared" ca="1" si="68"/>
        <v/>
      </c>
      <c r="P205" s="9">
        <f t="shared" ca="1" si="58"/>
        <v>0</v>
      </c>
      <c r="Q205" s="9">
        <f t="shared" ca="1" si="59"/>
        <v>0</v>
      </c>
      <c r="R205" s="9">
        <f>料率!$D$7/12</f>
        <v>55000</v>
      </c>
      <c r="S205" s="9">
        <f t="shared" ca="1" si="60"/>
        <v>0</v>
      </c>
      <c r="T205" s="54" t="str">
        <f t="shared" ca="1" si="61"/>
        <v/>
      </c>
      <c r="U205" s="90" t="str">
        <f t="shared" ca="1" si="62"/>
        <v/>
      </c>
    </row>
    <row r="206" spans="2:21" ht="19.95" hidden="1" customHeight="1">
      <c r="D206" s="99"/>
      <c r="E206" s="9" t="s">
        <v>199</v>
      </c>
      <c r="F206" s="9" t="str">
        <f t="shared" ref="F206:O206" ca="1" si="69">IFERROR(IF(F72="","",(F$131+F$133-F$135)/12),"")</f>
        <v/>
      </c>
      <c r="G206" s="9" t="str">
        <f t="shared" ca="1" si="69"/>
        <v/>
      </c>
      <c r="H206" s="9" t="str">
        <f t="shared" ca="1" si="69"/>
        <v/>
      </c>
      <c r="I206" s="9" t="str">
        <f t="shared" ca="1" si="69"/>
        <v/>
      </c>
      <c r="J206" s="9" t="str">
        <f t="shared" si="69"/>
        <v/>
      </c>
      <c r="K206" s="9" t="str">
        <f t="shared" ca="1" si="69"/>
        <v/>
      </c>
      <c r="L206" s="9" t="str">
        <f t="shared" ca="1" si="69"/>
        <v/>
      </c>
      <c r="M206" s="9" t="str">
        <f t="shared" ca="1" si="69"/>
        <v/>
      </c>
      <c r="N206" s="9" t="str">
        <f t="shared" ca="1" si="69"/>
        <v/>
      </c>
      <c r="O206" s="9" t="str">
        <f t="shared" ca="1" si="69"/>
        <v/>
      </c>
      <c r="P206" s="9">
        <f t="shared" ca="1" si="58"/>
        <v>0</v>
      </c>
      <c r="Q206" s="9">
        <f t="shared" ca="1" si="59"/>
        <v>0</v>
      </c>
      <c r="R206" s="9">
        <f>料率!$D$7/12</f>
        <v>55000</v>
      </c>
      <c r="S206" s="9">
        <f t="shared" ca="1" si="60"/>
        <v>0</v>
      </c>
      <c r="T206" s="54" t="str">
        <f t="shared" ca="1" si="61"/>
        <v/>
      </c>
      <c r="U206" s="90" t="str">
        <f t="shared" ca="1" si="62"/>
        <v/>
      </c>
    </row>
    <row r="207" spans="2:21" ht="19.95" hidden="1" customHeight="1">
      <c r="D207" s="99"/>
      <c r="E207" s="9" t="s">
        <v>200</v>
      </c>
      <c r="F207" s="9" t="str">
        <f t="shared" ref="F207:O207" ca="1" si="70">IFERROR(IF(F73="","",(F$131+F$133-F$135)/12),"")</f>
        <v/>
      </c>
      <c r="G207" s="9" t="str">
        <f t="shared" ca="1" si="70"/>
        <v/>
      </c>
      <c r="H207" s="9" t="str">
        <f t="shared" ca="1" si="70"/>
        <v/>
      </c>
      <c r="I207" s="9" t="str">
        <f t="shared" ca="1" si="70"/>
        <v/>
      </c>
      <c r="J207" s="9" t="str">
        <f t="shared" si="70"/>
        <v/>
      </c>
      <c r="K207" s="9" t="str">
        <f t="shared" ca="1" si="70"/>
        <v/>
      </c>
      <c r="L207" s="9" t="str">
        <f t="shared" ca="1" si="70"/>
        <v/>
      </c>
      <c r="M207" s="9" t="str">
        <f t="shared" ca="1" si="70"/>
        <v/>
      </c>
      <c r="N207" s="9" t="str">
        <f t="shared" ca="1" si="70"/>
        <v/>
      </c>
      <c r="O207" s="9" t="str">
        <f t="shared" ca="1" si="70"/>
        <v/>
      </c>
      <c r="P207" s="9">
        <f t="shared" ca="1" si="58"/>
        <v>0</v>
      </c>
      <c r="Q207" s="9">
        <f t="shared" ca="1" si="59"/>
        <v>0</v>
      </c>
      <c r="R207" s="9">
        <f>料率!$D$7/12</f>
        <v>55000</v>
      </c>
      <c r="S207" s="9">
        <f t="shared" ca="1" si="60"/>
        <v>0</v>
      </c>
      <c r="T207" s="54" t="str">
        <f t="shared" ca="1" si="61"/>
        <v/>
      </c>
      <c r="U207" s="90" t="str">
        <f t="shared" ca="1" si="62"/>
        <v/>
      </c>
    </row>
    <row r="208" spans="2:21" ht="19.95" hidden="1" customHeight="1">
      <c r="D208" s="99"/>
      <c r="E208" s="9" t="s">
        <v>201</v>
      </c>
      <c r="F208" s="9" t="str">
        <f t="shared" ref="F208:O208" ca="1" si="71">IFERROR(IF(F74="","",(F$131+F$133-F$135)/12),"")</f>
        <v/>
      </c>
      <c r="G208" s="9" t="str">
        <f t="shared" ca="1" si="71"/>
        <v/>
      </c>
      <c r="H208" s="9" t="str">
        <f t="shared" ca="1" si="71"/>
        <v/>
      </c>
      <c r="I208" s="9" t="str">
        <f t="shared" ca="1" si="71"/>
        <v/>
      </c>
      <c r="J208" s="9" t="str">
        <f t="shared" si="71"/>
        <v/>
      </c>
      <c r="K208" s="9" t="str">
        <f t="shared" ca="1" si="71"/>
        <v/>
      </c>
      <c r="L208" s="9" t="str">
        <f t="shared" ca="1" si="71"/>
        <v/>
      </c>
      <c r="M208" s="9" t="str">
        <f t="shared" ca="1" si="71"/>
        <v/>
      </c>
      <c r="N208" s="9" t="str">
        <f t="shared" ca="1" si="71"/>
        <v/>
      </c>
      <c r="O208" s="9" t="str">
        <f t="shared" ca="1" si="71"/>
        <v/>
      </c>
      <c r="P208" s="9">
        <f t="shared" ca="1" si="58"/>
        <v>0</v>
      </c>
      <c r="Q208" s="9">
        <f t="shared" ca="1" si="59"/>
        <v>0</v>
      </c>
      <c r="R208" s="9">
        <f>料率!$D$7/12</f>
        <v>55000</v>
      </c>
      <c r="S208" s="9">
        <f t="shared" ca="1" si="60"/>
        <v>0</v>
      </c>
      <c r="T208" s="54" t="str">
        <f t="shared" ca="1" si="61"/>
        <v/>
      </c>
      <c r="U208" s="90" t="str">
        <f t="shared" ca="1" si="62"/>
        <v/>
      </c>
    </row>
    <row r="209" spans="4:21" ht="19.95" hidden="1" customHeight="1">
      <c r="D209" s="99"/>
      <c r="E209" s="9" t="s">
        <v>202</v>
      </c>
      <c r="F209" s="9" t="str">
        <f t="shared" ref="F209:O209" ca="1" si="72">IFERROR(IF(F75="","",(F$131+F$133-F$135)/12),"")</f>
        <v/>
      </c>
      <c r="G209" s="9" t="str">
        <f t="shared" ca="1" si="72"/>
        <v/>
      </c>
      <c r="H209" s="9" t="str">
        <f t="shared" ca="1" si="72"/>
        <v/>
      </c>
      <c r="I209" s="9" t="str">
        <f t="shared" ca="1" si="72"/>
        <v/>
      </c>
      <c r="J209" s="9" t="str">
        <f t="shared" si="72"/>
        <v/>
      </c>
      <c r="K209" s="9" t="str">
        <f t="shared" ca="1" si="72"/>
        <v/>
      </c>
      <c r="L209" s="9" t="str">
        <f t="shared" ca="1" si="72"/>
        <v/>
      </c>
      <c r="M209" s="9" t="str">
        <f t="shared" ca="1" si="72"/>
        <v/>
      </c>
      <c r="N209" s="9" t="str">
        <f t="shared" ca="1" si="72"/>
        <v/>
      </c>
      <c r="O209" s="9" t="str">
        <f t="shared" ca="1" si="72"/>
        <v/>
      </c>
      <c r="P209" s="9">
        <f t="shared" ca="1" si="58"/>
        <v>0</v>
      </c>
      <c r="Q209" s="9">
        <f t="shared" ca="1" si="59"/>
        <v>0</v>
      </c>
      <c r="R209" s="9">
        <f>料率!$D$7/12</f>
        <v>55000</v>
      </c>
      <c r="S209" s="9">
        <f t="shared" ca="1" si="60"/>
        <v>0</v>
      </c>
      <c r="T209" s="54" t="str">
        <f t="shared" ca="1" si="61"/>
        <v/>
      </c>
      <c r="U209" s="90" t="str">
        <f t="shared" ca="1" si="62"/>
        <v/>
      </c>
    </row>
    <row r="210" spans="4:21" ht="19.95" hidden="1" customHeight="1">
      <c r="D210" s="86"/>
      <c r="E210" s="9" t="s">
        <v>292</v>
      </c>
      <c r="F210" s="9">
        <f ca="1">ROUNDDOWN(SUM(F198:F209),)</f>
        <v>0</v>
      </c>
      <c r="G210" s="9">
        <f t="shared" ref="G210:P210" ca="1" si="73">ROUNDDOWN(SUM(G198:G209),)</f>
        <v>0</v>
      </c>
      <c r="H210" s="9">
        <f t="shared" ca="1" si="73"/>
        <v>0</v>
      </c>
      <c r="I210" s="9">
        <f t="shared" ca="1" si="73"/>
        <v>0</v>
      </c>
      <c r="J210" s="9">
        <f t="shared" si="73"/>
        <v>0</v>
      </c>
      <c r="K210" s="9">
        <f t="shared" ca="1" si="73"/>
        <v>0</v>
      </c>
      <c r="L210" s="9">
        <f t="shared" ca="1" si="73"/>
        <v>0</v>
      </c>
      <c r="M210" s="9">
        <f t="shared" ca="1" si="73"/>
        <v>0</v>
      </c>
      <c r="N210" s="9">
        <f t="shared" ca="1" si="73"/>
        <v>0</v>
      </c>
      <c r="O210" s="9">
        <f t="shared" ca="1" si="73"/>
        <v>0</v>
      </c>
      <c r="P210" s="9">
        <f t="shared" ca="1" si="73"/>
        <v>0</v>
      </c>
      <c r="Q210" s="9">
        <f t="shared" ref="Q210" ca="1" si="74">ROUNDDOWN(SUM(Q198:Q209),)</f>
        <v>0</v>
      </c>
      <c r="R210" s="9">
        <f t="shared" ref="R210" si="75">ROUNDDOWN(SUM(R198:R209),)</f>
        <v>660000</v>
      </c>
      <c r="S210" s="9">
        <f t="shared" ref="S210" ca="1" si="76">ROUNDDOWN(SUM(S198:S209),)</f>
        <v>0</v>
      </c>
      <c r="T210" s="54">
        <f ca="1">ROUNDUP(SUM(T198:T209),)</f>
        <v>0</v>
      </c>
      <c r="U210" s="9">
        <f t="shared" ref="U210" ca="1" si="77">ROUNDDOWN(SUM(U198:U209),)</f>
        <v>0</v>
      </c>
    </row>
    <row r="211" spans="4:21" ht="19.95" hidden="1" customHeight="1">
      <c r="D211" s="46"/>
      <c r="E211" s="39"/>
      <c r="F211" s="39"/>
      <c r="G211" s="39"/>
      <c r="H211" s="39"/>
      <c r="I211" s="39"/>
      <c r="P211" s="39"/>
      <c r="Q211" s="39"/>
      <c r="R211" s="39"/>
      <c r="S211" s="39"/>
      <c r="T211" s="75"/>
      <c r="U211" s="91"/>
    </row>
    <row r="212" spans="4:21" ht="19.95" hidden="1" customHeight="1">
      <c r="D212" s="99" t="s">
        <v>314</v>
      </c>
      <c r="E212" s="9" t="s">
        <v>191</v>
      </c>
      <c r="F212" s="9" t="str">
        <f ca="1">IFERROR(IF(F64="","",(F$137+F$139-F$141)/12),"")</f>
        <v/>
      </c>
      <c r="G212" s="9" t="str">
        <f ca="1">IFERROR(IF(G64="","",(G$137+G$139-G$141)/12),"")</f>
        <v/>
      </c>
      <c r="H212" s="9" t="str">
        <f ca="1">IFERROR(IF(H64="","",(H$137+H$139-H$141)/12),"")</f>
        <v/>
      </c>
      <c r="I212" s="9" t="str">
        <f ca="1">IFERROR(IF(I64="","",(I$137+I$139-I$141)/12),"")</f>
        <v/>
      </c>
      <c r="J212" s="9" t="str">
        <f t="shared" ref="J212:O212" si="78">IFERROR(IF(J64="","",(J$137+J$139-J$141)/12),"")</f>
        <v/>
      </c>
      <c r="K212" s="9" t="str">
        <f t="shared" ca="1" si="78"/>
        <v/>
      </c>
      <c r="L212" s="9" t="str">
        <f t="shared" ca="1" si="78"/>
        <v/>
      </c>
      <c r="M212" s="9" t="str">
        <f t="shared" ca="1" si="78"/>
        <v/>
      </c>
      <c r="N212" s="9" t="str">
        <f t="shared" ca="1" si="78"/>
        <v/>
      </c>
      <c r="O212" s="9" t="str">
        <f t="shared" ca="1" si="78"/>
        <v/>
      </c>
      <c r="P212" s="9">
        <f ca="1">IF(COUNT(F212:O212)&lt;1,0,(MAX($F$140:$O$140)-MAX($F$142:$O$142))/12)</f>
        <v>0</v>
      </c>
      <c r="Q212" s="9">
        <f t="shared" ref="Q212:Q227" ca="1" si="79">SUM(F212:P212)</f>
        <v>0</v>
      </c>
      <c r="R212" s="9">
        <f>料率!$D$12/12</f>
        <v>21666.666666666668</v>
      </c>
      <c r="S212" s="9">
        <f t="shared" ref="S212:S227" ca="1" si="80">MIN(Q212:R212)</f>
        <v>0</v>
      </c>
      <c r="T212" s="54" t="str">
        <f t="shared" ref="T212:T223" ca="1" si="81">S79</f>
        <v/>
      </c>
      <c r="U212" s="9" t="str">
        <f ca="1">IFERROR(MIN(Q212-T212,R212),"")</f>
        <v/>
      </c>
    </row>
    <row r="213" spans="4:21" ht="19.95" hidden="1" customHeight="1">
      <c r="D213" s="99"/>
      <c r="E213" s="9" t="s">
        <v>192</v>
      </c>
      <c r="F213" s="9" t="str">
        <f t="shared" ref="F213:O213" ca="1" si="82">IFERROR(IF(F65="","",(F$137+F$139-F$141)/12),"")</f>
        <v/>
      </c>
      <c r="G213" s="9" t="str">
        <f t="shared" ca="1" si="82"/>
        <v/>
      </c>
      <c r="H213" s="9" t="str">
        <f t="shared" ca="1" si="82"/>
        <v/>
      </c>
      <c r="I213" s="9" t="str">
        <f t="shared" ca="1" si="82"/>
        <v/>
      </c>
      <c r="J213" s="9" t="str">
        <f t="shared" si="82"/>
        <v/>
      </c>
      <c r="K213" s="9" t="str">
        <f t="shared" ca="1" si="82"/>
        <v/>
      </c>
      <c r="L213" s="9" t="str">
        <f t="shared" ca="1" si="82"/>
        <v/>
      </c>
      <c r="M213" s="9" t="str">
        <f t="shared" ca="1" si="82"/>
        <v/>
      </c>
      <c r="N213" s="9" t="str">
        <f t="shared" ca="1" si="82"/>
        <v/>
      </c>
      <c r="O213" s="9" t="str">
        <f t="shared" ca="1" si="82"/>
        <v/>
      </c>
      <c r="P213" s="9">
        <f t="shared" ref="P213:P215" ca="1" si="83">IF(COUNT(F213:O213)&lt;1,0,(MAX($F$140:$O$140)-MAX($F$142:$O$142))/12)</f>
        <v>0</v>
      </c>
      <c r="Q213" s="9">
        <f t="shared" ca="1" si="79"/>
        <v>0</v>
      </c>
      <c r="R213" s="9">
        <f>料率!$D$12/12</f>
        <v>21666.666666666668</v>
      </c>
      <c r="S213" s="9">
        <f t="shared" ca="1" si="80"/>
        <v>0</v>
      </c>
      <c r="T213" s="54" t="str">
        <f t="shared" ca="1" si="81"/>
        <v/>
      </c>
      <c r="U213" s="9" t="str">
        <f t="shared" ref="U213:U251" ca="1" si="84">IFERROR(MIN(Q213-T213,R213),"")</f>
        <v/>
      </c>
    </row>
    <row r="214" spans="4:21" ht="19.95" hidden="1" customHeight="1">
      <c r="D214" s="99"/>
      <c r="E214" s="9" t="s">
        <v>193</v>
      </c>
      <c r="F214" s="9" t="str">
        <f t="shared" ref="F214:O214" ca="1" si="85">IFERROR(IF(F66="","",(F$137+F$139-F$141)/12),"")</f>
        <v/>
      </c>
      <c r="G214" s="9" t="str">
        <f t="shared" ca="1" si="85"/>
        <v/>
      </c>
      <c r="H214" s="9" t="str">
        <f t="shared" ca="1" si="85"/>
        <v/>
      </c>
      <c r="I214" s="9" t="str">
        <f t="shared" ca="1" si="85"/>
        <v/>
      </c>
      <c r="J214" s="9" t="str">
        <f t="shared" si="85"/>
        <v/>
      </c>
      <c r="K214" s="9" t="str">
        <f t="shared" ca="1" si="85"/>
        <v/>
      </c>
      <c r="L214" s="9" t="str">
        <f t="shared" ca="1" si="85"/>
        <v/>
      </c>
      <c r="M214" s="9" t="str">
        <f t="shared" ca="1" si="85"/>
        <v/>
      </c>
      <c r="N214" s="9" t="str">
        <f t="shared" ca="1" si="85"/>
        <v/>
      </c>
      <c r="O214" s="9" t="str">
        <f t="shared" ca="1" si="85"/>
        <v/>
      </c>
      <c r="P214" s="9">
        <f t="shared" ca="1" si="83"/>
        <v>0</v>
      </c>
      <c r="Q214" s="9">
        <f t="shared" ca="1" si="79"/>
        <v>0</v>
      </c>
      <c r="R214" s="9">
        <f>料率!$D$12/12</f>
        <v>21666.666666666668</v>
      </c>
      <c r="S214" s="9">
        <f t="shared" ca="1" si="80"/>
        <v>0</v>
      </c>
      <c r="T214" s="54" t="str">
        <f t="shared" ca="1" si="81"/>
        <v/>
      </c>
      <c r="U214" s="9" t="str">
        <f t="shared" ca="1" si="84"/>
        <v/>
      </c>
    </row>
    <row r="215" spans="4:21" ht="19.95" hidden="1" customHeight="1">
      <c r="D215" s="99"/>
      <c r="E215" s="9" t="s">
        <v>194</v>
      </c>
      <c r="F215" s="9" t="str">
        <f t="shared" ref="F215:O215" ca="1" si="86">IFERROR(IF(F67="","",(F$137+F$139-F$141)/12),"")</f>
        <v/>
      </c>
      <c r="G215" s="9" t="str">
        <f t="shared" ca="1" si="86"/>
        <v/>
      </c>
      <c r="H215" s="9" t="str">
        <f t="shared" ca="1" si="86"/>
        <v/>
      </c>
      <c r="I215" s="9" t="str">
        <f t="shared" ca="1" si="86"/>
        <v/>
      </c>
      <c r="J215" s="9" t="str">
        <f t="shared" si="86"/>
        <v/>
      </c>
      <c r="K215" s="9" t="str">
        <f t="shared" ca="1" si="86"/>
        <v/>
      </c>
      <c r="L215" s="9" t="str">
        <f t="shared" ca="1" si="86"/>
        <v/>
      </c>
      <c r="M215" s="9" t="str">
        <f t="shared" ca="1" si="86"/>
        <v/>
      </c>
      <c r="N215" s="9" t="str">
        <f t="shared" ca="1" si="86"/>
        <v/>
      </c>
      <c r="O215" s="9" t="str">
        <f t="shared" ca="1" si="86"/>
        <v/>
      </c>
      <c r="P215" s="9">
        <f t="shared" ca="1" si="83"/>
        <v>0</v>
      </c>
      <c r="Q215" s="9">
        <f t="shared" ca="1" si="79"/>
        <v>0</v>
      </c>
      <c r="R215" s="9">
        <f>料率!$D$12/12</f>
        <v>21666.666666666668</v>
      </c>
      <c r="S215" s="9">
        <f t="shared" ca="1" si="80"/>
        <v>0</v>
      </c>
      <c r="T215" s="54" t="str">
        <f t="shared" ca="1" si="81"/>
        <v/>
      </c>
      <c r="U215" s="9" t="str">
        <f t="shared" ca="1" si="84"/>
        <v/>
      </c>
    </row>
    <row r="216" spans="4:21" ht="19.95" hidden="1" customHeight="1">
      <c r="D216" s="99"/>
      <c r="E216" s="9" t="s">
        <v>195</v>
      </c>
      <c r="F216" s="9" t="str">
        <f t="shared" ref="F216:O216" ca="1" si="87">IFERROR(IF(F68="","",(F$137+F$139-F$141)/12),"")</f>
        <v/>
      </c>
      <c r="G216" s="9" t="str">
        <f t="shared" ca="1" si="87"/>
        <v/>
      </c>
      <c r="H216" s="9" t="str">
        <f t="shared" ca="1" si="87"/>
        <v/>
      </c>
      <c r="I216" s="9" t="str">
        <f t="shared" ca="1" si="87"/>
        <v/>
      </c>
      <c r="J216" s="9" t="str">
        <f t="shared" si="87"/>
        <v/>
      </c>
      <c r="K216" s="9" t="str">
        <f t="shared" ca="1" si="87"/>
        <v/>
      </c>
      <c r="L216" s="9" t="str">
        <f t="shared" ca="1" si="87"/>
        <v/>
      </c>
      <c r="M216" s="9" t="str">
        <f t="shared" ca="1" si="87"/>
        <v/>
      </c>
      <c r="N216" s="9" t="str">
        <f t="shared" ca="1" si="87"/>
        <v/>
      </c>
      <c r="O216" s="9" t="str">
        <f t="shared" ca="1" si="87"/>
        <v/>
      </c>
      <c r="P216" s="9">
        <f t="shared" ref="P216:P223" ca="1" si="88">IF(COUNT(F216:O216)&lt;1,0,(MAX($F$140:$O$140)-MAX($F$142:$O$142))/12)</f>
        <v>0</v>
      </c>
      <c r="Q216" s="9">
        <f t="shared" ca="1" si="79"/>
        <v>0</v>
      </c>
      <c r="R216" s="9">
        <f>料率!$D$12/12</f>
        <v>21666.666666666668</v>
      </c>
      <c r="S216" s="9">
        <f t="shared" ca="1" si="80"/>
        <v>0</v>
      </c>
      <c r="T216" s="54" t="str">
        <f t="shared" ca="1" si="81"/>
        <v/>
      </c>
      <c r="U216" s="9" t="str">
        <f t="shared" ca="1" si="84"/>
        <v/>
      </c>
    </row>
    <row r="217" spans="4:21" ht="19.95" hidden="1" customHeight="1">
      <c r="D217" s="99"/>
      <c r="E217" s="9" t="s">
        <v>196</v>
      </c>
      <c r="F217" s="9" t="str">
        <f t="shared" ref="F217:O217" ca="1" si="89">IFERROR(IF(F69="","",(F$137+F$139-F$141)/12),"")</f>
        <v/>
      </c>
      <c r="G217" s="9" t="str">
        <f t="shared" ca="1" si="89"/>
        <v/>
      </c>
      <c r="H217" s="9" t="str">
        <f t="shared" ca="1" si="89"/>
        <v/>
      </c>
      <c r="I217" s="9" t="str">
        <f t="shared" ca="1" si="89"/>
        <v/>
      </c>
      <c r="J217" s="9" t="str">
        <f t="shared" si="89"/>
        <v/>
      </c>
      <c r="K217" s="9" t="str">
        <f t="shared" ca="1" si="89"/>
        <v/>
      </c>
      <c r="L217" s="9" t="str">
        <f t="shared" ca="1" si="89"/>
        <v/>
      </c>
      <c r="M217" s="9" t="str">
        <f t="shared" ca="1" si="89"/>
        <v/>
      </c>
      <c r="N217" s="9" t="str">
        <f t="shared" ca="1" si="89"/>
        <v/>
      </c>
      <c r="O217" s="9" t="str">
        <f t="shared" ca="1" si="89"/>
        <v/>
      </c>
      <c r="P217" s="9">
        <f t="shared" ca="1" si="88"/>
        <v>0</v>
      </c>
      <c r="Q217" s="9">
        <f t="shared" ca="1" si="79"/>
        <v>0</v>
      </c>
      <c r="R217" s="9">
        <f>料率!$D$12/12</f>
        <v>21666.666666666668</v>
      </c>
      <c r="S217" s="9">
        <f t="shared" ca="1" si="80"/>
        <v>0</v>
      </c>
      <c r="T217" s="54" t="str">
        <f t="shared" ca="1" si="81"/>
        <v/>
      </c>
      <c r="U217" s="9" t="str">
        <f t="shared" ca="1" si="84"/>
        <v/>
      </c>
    </row>
    <row r="218" spans="4:21" ht="19.95" hidden="1" customHeight="1">
      <c r="D218" s="99"/>
      <c r="E218" s="9" t="s">
        <v>197</v>
      </c>
      <c r="F218" s="9" t="str">
        <f t="shared" ref="F218:O218" ca="1" si="90">IFERROR(IF(F70="","",(F$137+F$139-F$141)/12),"")</f>
        <v/>
      </c>
      <c r="G218" s="9" t="str">
        <f t="shared" ca="1" si="90"/>
        <v/>
      </c>
      <c r="H218" s="9" t="str">
        <f t="shared" ca="1" si="90"/>
        <v/>
      </c>
      <c r="I218" s="9" t="str">
        <f t="shared" ca="1" si="90"/>
        <v/>
      </c>
      <c r="J218" s="9" t="str">
        <f t="shared" si="90"/>
        <v/>
      </c>
      <c r="K218" s="9" t="str">
        <f t="shared" ca="1" si="90"/>
        <v/>
      </c>
      <c r="L218" s="9" t="str">
        <f t="shared" ca="1" si="90"/>
        <v/>
      </c>
      <c r="M218" s="9" t="str">
        <f t="shared" ca="1" si="90"/>
        <v/>
      </c>
      <c r="N218" s="9" t="str">
        <f t="shared" ca="1" si="90"/>
        <v/>
      </c>
      <c r="O218" s="9" t="str">
        <f t="shared" ca="1" si="90"/>
        <v/>
      </c>
      <c r="P218" s="9">
        <f t="shared" ca="1" si="88"/>
        <v>0</v>
      </c>
      <c r="Q218" s="9">
        <f t="shared" ca="1" si="79"/>
        <v>0</v>
      </c>
      <c r="R218" s="9">
        <f>料率!$D$12/12</f>
        <v>21666.666666666668</v>
      </c>
      <c r="S218" s="9">
        <f t="shared" ca="1" si="80"/>
        <v>0</v>
      </c>
      <c r="T218" s="54" t="str">
        <f t="shared" ca="1" si="81"/>
        <v/>
      </c>
      <c r="U218" s="9" t="str">
        <f t="shared" ca="1" si="84"/>
        <v/>
      </c>
    </row>
    <row r="219" spans="4:21" ht="19.95" hidden="1" customHeight="1">
      <c r="D219" s="99"/>
      <c r="E219" s="9" t="s">
        <v>198</v>
      </c>
      <c r="F219" s="9" t="str">
        <f t="shared" ref="F219:O219" ca="1" si="91">IFERROR(IF(F71="","",(F$137+F$139-F$141)/12),"")</f>
        <v/>
      </c>
      <c r="G219" s="9" t="str">
        <f t="shared" ca="1" si="91"/>
        <v/>
      </c>
      <c r="H219" s="9" t="str">
        <f t="shared" ca="1" si="91"/>
        <v/>
      </c>
      <c r="I219" s="9" t="str">
        <f t="shared" ca="1" si="91"/>
        <v/>
      </c>
      <c r="J219" s="9" t="str">
        <f t="shared" si="91"/>
        <v/>
      </c>
      <c r="K219" s="9" t="str">
        <f t="shared" ca="1" si="91"/>
        <v/>
      </c>
      <c r="L219" s="9" t="str">
        <f t="shared" ca="1" si="91"/>
        <v/>
      </c>
      <c r="M219" s="9" t="str">
        <f t="shared" ca="1" si="91"/>
        <v/>
      </c>
      <c r="N219" s="9" t="str">
        <f t="shared" ca="1" si="91"/>
        <v/>
      </c>
      <c r="O219" s="9" t="str">
        <f t="shared" ca="1" si="91"/>
        <v/>
      </c>
      <c r="P219" s="9">
        <f t="shared" ca="1" si="88"/>
        <v>0</v>
      </c>
      <c r="Q219" s="9">
        <f t="shared" ca="1" si="79"/>
        <v>0</v>
      </c>
      <c r="R219" s="9">
        <f>料率!$D$12/12</f>
        <v>21666.666666666668</v>
      </c>
      <c r="S219" s="9">
        <f t="shared" ca="1" si="80"/>
        <v>0</v>
      </c>
      <c r="T219" s="54" t="str">
        <f t="shared" ca="1" si="81"/>
        <v/>
      </c>
      <c r="U219" s="9" t="str">
        <f t="shared" ca="1" si="84"/>
        <v/>
      </c>
    </row>
    <row r="220" spans="4:21" ht="19.95" hidden="1" customHeight="1">
      <c r="D220" s="99"/>
      <c r="E220" s="9" t="s">
        <v>199</v>
      </c>
      <c r="F220" s="9" t="str">
        <f t="shared" ref="F220:O220" ca="1" si="92">IFERROR(IF(F72="","",(F$137+F$139-F$141)/12),"")</f>
        <v/>
      </c>
      <c r="G220" s="9" t="str">
        <f t="shared" ca="1" si="92"/>
        <v/>
      </c>
      <c r="H220" s="9" t="str">
        <f t="shared" ca="1" si="92"/>
        <v/>
      </c>
      <c r="I220" s="9" t="str">
        <f t="shared" ca="1" si="92"/>
        <v/>
      </c>
      <c r="J220" s="9" t="str">
        <f t="shared" si="92"/>
        <v/>
      </c>
      <c r="K220" s="9" t="str">
        <f t="shared" ca="1" si="92"/>
        <v/>
      </c>
      <c r="L220" s="9" t="str">
        <f t="shared" ca="1" si="92"/>
        <v/>
      </c>
      <c r="M220" s="9" t="str">
        <f t="shared" ca="1" si="92"/>
        <v/>
      </c>
      <c r="N220" s="9" t="str">
        <f t="shared" ca="1" si="92"/>
        <v/>
      </c>
      <c r="O220" s="9" t="str">
        <f t="shared" ca="1" si="92"/>
        <v/>
      </c>
      <c r="P220" s="9">
        <f t="shared" ca="1" si="88"/>
        <v>0</v>
      </c>
      <c r="Q220" s="9">
        <f t="shared" ca="1" si="79"/>
        <v>0</v>
      </c>
      <c r="R220" s="9">
        <f>料率!$D$12/12</f>
        <v>21666.666666666668</v>
      </c>
      <c r="S220" s="9">
        <f t="shared" ca="1" si="80"/>
        <v>0</v>
      </c>
      <c r="T220" s="54" t="str">
        <f t="shared" ca="1" si="81"/>
        <v/>
      </c>
      <c r="U220" s="9" t="str">
        <f t="shared" ca="1" si="84"/>
        <v/>
      </c>
    </row>
    <row r="221" spans="4:21" ht="19.95" hidden="1" customHeight="1">
      <c r="D221" s="99"/>
      <c r="E221" s="9" t="s">
        <v>200</v>
      </c>
      <c r="F221" s="9" t="str">
        <f t="shared" ref="F221:O221" ca="1" si="93">IFERROR(IF(F73="","",(F$137+F$139-F$141)/12),"")</f>
        <v/>
      </c>
      <c r="G221" s="9" t="str">
        <f t="shared" ca="1" si="93"/>
        <v/>
      </c>
      <c r="H221" s="9" t="str">
        <f t="shared" ca="1" si="93"/>
        <v/>
      </c>
      <c r="I221" s="9" t="str">
        <f t="shared" ca="1" si="93"/>
        <v/>
      </c>
      <c r="J221" s="9" t="str">
        <f t="shared" si="93"/>
        <v/>
      </c>
      <c r="K221" s="9" t="str">
        <f t="shared" ca="1" si="93"/>
        <v/>
      </c>
      <c r="L221" s="9" t="str">
        <f t="shared" ca="1" si="93"/>
        <v/>
      </c>
      <c r="M221" s="9" t="str">
        <f t="shared" ca="1" si="93"/>
        <v/>
      </c>
      <c r="N221" s="9" t="str">
        <f t="shared" ca="1" si="93"/>
        <v/>
      </c>
      <c r="O221" s="9" t="str">
        <f t="shared" ca="1" si="93"/>
        <v/>
      </c>
      <c r="P221" s="9">
        <f t="shared" ca="1" si="88"/>
        <v>0</v>
      </c>
      <c r="Q221" s="9">
        <f t="shared" ca="1" si="79"/>
        <v>0</v>
      </c>
      <c r="R221" s="9">
        <f>料率!$D$12/12</f>
        <v>21666.666666666668</v>
      </c>
      <c r="S221" s="9">
        <f t="shared" ca="1" si="80"/>
        <v>0</v>
      </c>
      <c r="T221" s="54" t="str">
        <f t="shared" ca="1" si="81"/>
        <v/>
      </c>
      <c r="U221" s="9" t="str">
        <f t="shared" ca="1" si="84"/>
        <v/>
      </c>
    </row>
    <row r="222" spans="4:21" ht="19.95" hidden="1" customHeight="1">
      <c r="D222" s="99"/>
      <c r="E222" s="9" t="s">
        <v>201</v>
      </c>
      <c r="F222" s="9" t="str">
        <f t="shared" ref="F222:O222" ca="1" si="94">IFERROR(IF(F74="","",(F$137+F$139-F$141)/12),"")</f>
        <v/>
      </c>
      <c r="G222" s="9" t="str">
        <f t="shared" ca="1" si="94"/>
        <v/>
      </c>
      <c r="H222" s="9" t="str">
        <f t="shared" ca="1" si="94"/>
        <v/>
      </c>
      <c r="I222" s="9" t="str">
        <f t="shared" ca="1" si="94"/>
        <v/>
      </c>
      <c r="J222" s="9" t="str">
        <f t="shared" si="94"/>
        <v/>
      </c>
      <c r="K222" s="9" t="str">
        <f t="shared" ca="1" si="94"/>
        <v/>
      </c>
      <c r="L222" s="9" t="str">
        <f t="shared" ca="1" si="94"/>
        <v/>
      </c>
      <c r="M222" s="9" t="str">
        <f t="shared" ca="1" si="94"/>
        <v/>
      </c>
      <c r="N222" s="9" t="str">
        <f t="shared" ca="1" si="94"/>
        <v/>
      </c>
      <c r="O222" s="9" t="str">
        <f t="shared" ca="1" si="94"/>
        <v/>
      </c>
      <c r="P222" s="9">
        <f t="shared" ca="1" si="88"/>
        <v>0</v>
      </c>
      <c r="Q222" s="9">
        <f t="shared" ca="1" si="79"/>
        <v>0</v>
      </c>
      <c r="R222" s="9">
        <f>料率!$D$12/12</f>
        <v>21666.666666666668</v>
      </c>
      <c r="S222" s="9">
        <f t="shared" ca="1" si="80"/>
        <v>0</v>
      </c>
      <c r="T222" s="54" t="str">
        <f t="shared" ca="1" si="81"/>
        <v/>
      </c>
      <c r="U222" s="9" t="str">
        <f t="shared" ca="1" si="84"/>
        <v/>
      </c>
    </row>
    <row r="223" spans="4:21" ht="19.95" hidden="1" customHeight="1">
      <c r="D223" s="99"/>
      <c r="E223" s="9" t="s">
        <v>202</v>
      </c>
      <c r="F223" s="9" t="str">
        <f t="shared" ref="F223:O223" ca="1" si="95">IFERROR(IF(F75="","",(F$137+F$139-F$141)/12),"")</f>
        <v/>
      </c>
      <c r="G223" s="9" t="str">
        <f t="shared" ca="1" si="95"/>
        <v/>
      </c>
      <c r="H223" s="9" t="str">
        <f t="shared" ca="1" si="95"/>
        <v/>
      </c>
      <c r="I223" s="9" t="str">
        <f t="shared" ca="1" si="95"/>
        <v/>
      </c>
      <c r="J223" s="9" t="str">
        <f t="shared" si="95"/>
        <v/>
      </c>
      <c r="K223" s="9" t="str">
        <f t="shared" ca="1" si="95"/>
        <v/>
      </c>
      <c r="L223" s="9" t="str">
        <f t="shared" ca="1" si="95"/>
        <v/>
      </c>
      <c r="M223" s="9" t="str">
        <f t="shared" ca="1" si="95"/>
        <v/>
      </c>
      <c r="N223" s="9" t="str">
        <f t="shared" ca="1" si="95"/>
        <v/>
      </c>
      <c r="O223" s="9" t="str">
        <f t="shared" ca="1" si="95"/>
        <v/>
      </c>
      <c r="P223" s="9">
        <f t="shared" ca="1" si="88"/>
        <v>0</v>
      </c>
      <c r="Q223" s="9">
        <f t="shared" ca="1" si="79"/>
        <v>0</v>
      </c>
      <c r="R223" s="9">
        <f>料率!$D$12/12</f>
        <v>21666.666666666668</v>
      </c>
      <c r="S223" s="9">
        <f t="shared" ca="1" si="80"/>
        <v>0</v>
      </c>
      <c r="T223" s="54" t="str">
        <f t="shared" ca="1" si="81"/>
        <v/>
      </c>
      <c r="U223" s="9" t="str">
        <f t="shared" ca="1" si="84"/>
        <v/>
      </c>
    </row>
    <row r="224" spans="4:21" ht="19.95" hidden="1" customHeight="1">
      <c r="D224" s="86"/>
      <c r="E224" s="9" t="s">
        <v>292</v>
      </c>
      <c r="F224" s="9">
        <f ca="1">ROUNDDOWN(SUM(F212:F223),)</f>
        <v>0</v>
      </c>
      <c r="G224" s="9">
        <f t="shared" ref="G224:U224" ca="1" si="96">ROUNDDOWN(SUM(G212:G223),)</f>
        <v>0</v>
      </c>
      <c r="H224" s="9">
        <f t="shared" ca="1" si="96"/>
        <v>0</v>
      </c>
      <c r="I224" s="9">
        <f t="shared" ca="1" si="96"/>
        <v>0</v>
      </c>
      <c r="J224" s="9">
        <f t="shared" si="96"/>
        <v>0</v>
      </c>
      <c r="K224" s="9">
        <f t="shared" ca="1" si="96"/>
        <v>0</v>
      </c>
      <c r="L224" s="9">
        <f t="shared" ca="1" si="96"/>
        <v>0</v>
      </c>
      <c r="M224" s="9">
        <f t="shared" ca="1" si="96"/>
        <v>0</v>
      </c>
      <c r="N224" s="9">
        <f t="shared" ca="1" si="96"/>
        <v>0</v>
      </c>
      <c r="O224" s="9">
        <f t="shared" ca="1" si="96"/>
        <v>0</v>
      </c>
      <c r="P224" s="9">
        <f t="shared" ca="1" si="96"/>
        <v>0</v>
      </c>
      <c r="Q224" s="9">
        <f t="shared" ca="1" si="96"/>
        <v>0</v>
      </c>
      <c r="R224" s="9">
        <f t="shared" si="96"/>
        <v>260000</v>
      </c>
      <c r="S224" s="9">
        <f t="shared" ca="1" si="96"/>
        <v>0</v>
      </c>
      <c r="T224" s="54">
        <f ca="1">ROUNDUP(SUM(T212:T223),)</f>
        <v>0</v>
      </c>
      <c r="U224" s="9">
        <f t="shared" ca="1" si="96"/>
        <v>0</v>
      </c>
    </row>
    <row r="225" spans="4:21" ht="19.95" hidden="1" customHeight="1">
      <c r="D225" s="46"/>
      <c r="E225" s="39"/>
      <c r="F225" s="39"/>
      <c r="G225" s="39"/>
      <c r="H225" s="39"/>
      <c r="I225" s="39"/>
      <c r="P225" s="39"/>
      <c r="Q225" s="39"/>
      <c r="R225" s="39"/>
      <c r="S225" s="39"/>
      <c r="T225" s="75"/>
      <c r="U225" s="39"/>
    </row>
    <row r="226" spans="4:21" ht="19.95" hidden="1" customHeight="1">
      <c r="D226" s="99" t="s">
        <v>7</v>
      </c>
      <c r="E226" s="9" t="s">
        <v>191</v>
      </c>
      <c r="F226" s="9">
        <f>IFERROR(IF(F64="","",(F$143+F$145-F$147)/12),"")</f>
        <v>0</v>
      </c>
      <c r="G226" s="9">
        <f t="shared" ref="G226:O226" si="97">IFERROR(IF(G64="","",(G$143+G$145-G$147)/12),"")</f>
        <v>0</v>
      </c>
      <c r="H226" s="9">
        <f t="shared" si="97"/>
        <v>0</v>
      </c>
      <c r="I226" s="9">
        <f t="shared" si="97"/>
        <v>0</v>
      </c>
      <c r="J226" s="9" t="str">
        <f t="shared" si="97"/>
        <v/>
      </c>
      <c r="K226" s="9">
        <f t="shared" si="97"/>
        <v>0</v>
      </c>
      <c r="L226" s="9">
        <f t="shared" si="97"/>
        <v>0</v>
      </c>
      <c r="M226" s="9">
        <f t="shared" si="97"/>
        <v>0</v>
      </c>
      <c r="N226" s="9">
        <f t="shared" si="97"/>
        <v>0</v>
      </c>
      <c r="O226" s="9">
        <f t="shared" si="97"/>
        <v>0</v>
      </c>
      <c r="P226" s="9"/>
      <c r="Q226" s="9">
        <f t="shared" si="79"/>
        <v>0</v>
      </c>
      <c r="R226" s="9">
        <f>料率!$D$17/12</f>
        <v>14166.666666666666</v>
      </c>
      <c r="S226" s="9">
        <f t="shared" si="80"/>
        <v>0</v>
      </c>
      <c r="T226" s="54" t="str">
        <f t="shared" ref="T226:T237" ca="1" si="98">T79</f>
        <v/>
      </c>
      <c r="U226" s="9" t="str">
        <f t="shared" ca="1" si="84"/>
        <v/>
      </c>
    </row>
    <row r="227" spans="4:21" ht="19.95" hidden="1" customHeight="1">
      <c r="D227" s="99"/>
      <c r="E227" s="9" t="s">
        <v>192</v>
      </c>
      <c r="F227" s="9">
        <f t="shared" ref="F227:O227" si="99">IFERROR(IF(F65="","",(F$143+F$145-F$147)/12),"")</f>
        <v>0</v>
      </c>
      <c r="G227" s="9">
        <f t="shared" si="99"/>
        <v>0</v>
      </c>
      <c r="H227" s="9">
        <f t="shared" si="99"/>
        <v>0</v>
      </c>
      <c r="I227" s="9">
        <f t="shared" si="99"/>
        <v>0</v>
      </c>
      <c r="J227" s="9" t="str">
        <f t="shared" si="99"/>
        <v/>
      </c>
      <c r="K227" s="9">
        <f t="shared" si="99"/>
        <v>0</v>
      </c>
      <c r="L227" s="9">
        <f t="shared" si="99"/>
        <v>0</v>
      </c>
      <c r="M227" s="9">
        <f t="shared" si="99"/>
        <v>0</v>
      </c>
      <c r="N227" s="9">
        <f t="shared" si="99"/>
        <v>0</v>
      </c>
      <c r="O227" s="9">
        <f t="shared" si="99"/>
        <v>0</v>
      </c>
      <c r="P227" s="9"/>
      <c r="Q227" s="9">
        <f t="shared" si="79"/>
        <v>0</v>
      </c>
      <c r="R227" s="9">
        <f>料率!$D$17/12</f>
        <v>14166.666666666666</v>
      </c>
      <c r="S227" s="9">
        <f t="shared" si="80"/>
        <v>0</v>
      </c>
      <c r="T227" s="54" t="str">
        <f t="shared" ca="1" si="98"/>
        <v/>
      </c>
      <c r="U227" s="9" t="str">
        <f t="shared" ca="1" si="84"/>
        <v/>
      </c>
    </row>
    <row r="228" spans="4:21" ht="19.95" hidden="1" customHeight="1">
      <c r="D228" s="99"/>
      <c r="E228" s="9" t="s">
        <v>193</v>
      </c>
      <c r="F228" s="9">
        <f t="shared" ref="F228:O228" si="100">IFERROR(IF(F66="","",(F$143+F$145-F$147)/12),"")</f>
        <v>0</v>
      </c>
      <c r="G228" s="9">
        <f t="shared" si="100"/>
        <v>0</v>
      </c>
      <c r="H228" s="9">
        <f t="shared" si="100"/>
        <v>0</v>
      </c>
      <c r="I228" s="9">
        <f t="shared" si="100"/>
        <v>0</v>
      </c>
      <c r="J228" s="9" t="str">
        <f t="shared" si="100"/>
        <v/>
      </c>
      <c r="K228" s="9">
        <f t="shared" si="100"/>
        <v>0</v>
      </c>
      <c r="L228" s="9">
        <f t="shared" si="100"/>
        <v>0</v>
      </c>
      <c r="M228" s="9">
        <f t="shared" si="100"/>
        <v>0</v>
      </c>
      <c r="N228" s="9">
        <f t="shared" si="100"/>
        <v>0</v>
      </c>
      <c r="O228" s="9">
        <f t="shared" si="100"/>
        <v>0</v>
      </c>
      <c r="P228" s="9"/>
      <c r="Q228" s="9">
        <f t="shared" ref="Q228:Q251" si="101">SUM(F228:P228)</f>
        <v>0</v>
      </c>
      <c r="R228" s="9">
        <f>料率!$D$17/12</f>
        <v>14166.666666666666</v>
      </c>
      <c r="S228" s="9">
        <f t="shared" ref="S228:S251" si="102">MIN(Q228:R228)</f>
        <v>0</v>
      </c>
      <c r="T228" s="54" t="str">
        <f t="shared" ca="1" si="98"/>
        <v/>
      </c>
      <c r="U228" s="9" t="str">
        <f t="shared" ca="1" si="84"/>
        <v/>
      </c>
    </row>
    <row r="229" spans="4:21" ht="19.95" hidden="1" customHeight="1">
      <c r="D229" s="99"/>
      <c r="E229" s="9" t="s">
        <v>194</v>
      </c>
      <c r="F229" s="9">
        <f t="shared" ref="F229:O229" si="103">IFERROR(IF(F67="","",(F$143+F$145-F$147)/12),"")</f>
        <v>0</v>
      </c>
      <c r="G229" s="9">
        <f t="shared" si="103"/>
        <v>0</v>
      </c>
      <c r="H229" s="9">
        <f t="shared" si="103"/>
        <v>0</v>
      </c>
      <c r="I229" s="9">
        <f t="shared" si="103"/>
        <v>0</v>
      </c>
      <c r="J229" s="9" t="str">
        <f t="shared" si="103"/>
        <v/>
      </c>
      <c r="K229" s="9">
        <f t="shared" si="103"/>
        <v>0</v>
      </c>
      <c r="L229" s="9">
        <f t="shared" si="103"/>
        <v>0</v>
      </c>
      <c r="M229" s="9">
        <f t="shared" si="103"/>
        <v>0</v>
      </c>
      <c r="N229" s="9">
        <f t="shared" si="103"/>
        <v>0</v>
      </c>
      <c r="O229" s="9">
        <f t="shared" si="103"/>
        <v>0</v>
      </c>
      <c r="P229" s="9"/>
      <c r="Q229" s="9">
        <f t="shared" si="101"/>
        <v>0</v>
      </c>
      <c r="R229" s="9">
        <f>料率!$D$17/12</f>
        <v>14166.666666666666</v>
      </c>
      <c r="S229" s="9">
        <f t="shared" si="102"/>
        <v>0</v>
      </c>
      <c r="T229" s="54" t="str">
        <f t="shared" ca="1" si="98"/>
        <v/>
      </c>
      <c r="U229" s="9" t="str">
        <f t="shared" ca="1" si="84"/>
        <v/>
      </c>
    </row>
    <row r="230" spans="4:21" ht="19.95" hidden="1" customHeight="1">
      <c r="D230" s="99"/>
      <c r="E230" s="9" t="s">
        <v>195</v>
      </c>
      <c r="F230" s="9">
        <f t="shared" ref="F230:O230" si="104">IFERROR(IF(F68="","",(F$143+F$145-F$147)/12),"")</f>
        <v>0</v>
      </c>
      <c r="G230" s="9">
        <f t="shared" si="104"/>
        <v>0</v>
      </c>
      <c r="H230" s="9">
        <f t="shared" si="104"/>
        <v>0</v>
      </c>
      <c r="I230" s="9">
        <f t="shared" si="104"/>
        <v>0</v>
      </c>
      <c r="J230" s="9" t="str">
        <f t="shared" si="104"/>
        <v/>
      </c>
      <c r="K230" s="9">
        <f t="shared" si="104"/>
        <v>0</v>
      </c>
      <c r="L230" s="9">
        <f t="shared" si="104"/>
        <v>0</v>
      </c>
      <c r="M230" s="9">
        <f t="shared" si="104"/>
        <v>0</v>
      </c>
      <c r="N230" s="9">
        <f t="shared" si="104"/>
        <v>0</v>
      </c>
      <c r="O230" s="9">
        <f t="shared" si="104"/>
        <v>0</v>
      </c>
      <c r="P230" s="9"/>
      <c r="Q230" s="9">
        <f t="shared" si="101"/>
        <v>0</v>
      </c>
      <c r="R230" s="9">
        <f>料率!$D$17/12</f>
        <v>14166.666666666666</v>
      </c>
      <c r="S230" s="9">
        <f t="shared" si="102"/>
        <v>0</v>
      </c>
      <c r="T230" s="54" t="str">
        <f t="shared" ca="1" si="98"/>
        <v/>
      </c>
      <c r="U230" s="9" t="str">
        <f t="shared" ca="1" si="84"/>
        <v/>
      </c>
    </row>
    <row r="231" spans="4:21" ht="19.95" hidden="1" customHeight="1">
      <c r="D231" s="99"/>
      <c r="E231" s="9" t="s">
        <v>196</v>
      </c>
      <c r="F231" s="9">
        <f t="shared" ref="F231:O231" si="105">IFERROR(IF(F69="","",(F$143+F$145-F$147)/12),"")</f>
        <v>0</v>
      </c>
      <c r="G231" s="9">
        <f t="shared" si="105"/>
        <v>0</v>
      </c>
      <c r="H231" s="9">
        <f t="shared" si="105"/>
        <v>0</v>
      </c>
      <c r="I231" s="9">
        <f t="shared" si="105"/>
        <v>0</v>
      </c>
      <c r="J231" s="9" t="str">
        <f t="shared" si="105"/>
        <v/>
      </c>
      <c r="K231" s="9">
        <f t="shared" si="105"/>
        <v>0</v>
      </c>
      <c r="L231" s="9">
        <f t="shared" si="105"/>
        <v>0</v>
      </c>
      <c r="M231" s="9">
        <f t="shared" si="105"/>
        <v>0</v>
      </c>
      <c r="N231" s="9">
        <f t="shared" si="105"/>
        <v>0</v>
      </c>
      <c r="O231" s="9">
        <f t="shared" si="105"/>
        <v>0</v>
      </c>
      <c r="P231" s="9"/>
      <c r="Q231" s="9">
        <f t="shared" si="101"/>
        <v>0</v>
      </c>
      <c r="R231" s="9">
        <f>料率!$D$17/12</f>
        <v>14166.666666666666</v>
      </c>
      <c r="S231" s="9">
        <f t="shared" si="102"/>
        <v>0</v>
      </c>
      <c r="T231" s="54" t="str">
        <f t="shared" ca="1" si="98"/>
        <v/>
      </c>
      <c r="U231" s="9" t="str">
        <f t="shared" ca="1" si="84"/>
        <v/>
      </c>
    </row>
    <row r="232" spans="4:21" ht="19.95" hidden="1" customHeight="1">
      <c r="D232" s="99"/>
      <c r="E232" s="9" t="s">
        <v>197</v>
      </c>
      <c r="F232" s="9">
        <f t="shared" ref="F232:O232" si="106">IFERROR(IF(F70="","",(F$143+F$145-F$147)/12),"")</f>
        <v>0</v>
      </c>
      <c r="G232" s="9">
        <f t="shared" si="106"/>
        <v>0</v>
      </c>
      <c r="H232" s="9">
        <f t="shared" si="106"/>
        <v>0</v>
      </c>
      <c r="I232" s="9">
        <f t="shared" si="106"/>
        <v>0</v>
      </c>
      <c r="J232" s="9" t="str">
        <f t="shared" si="106"/>
        <v/>
      </c>
      <c r="K232" s="9">
        <f t="shared" si="106"/>
        <v>0</v>
      </c>
      <c r="L232" s="9">
        <f t="shared" si="106"/>
        <v>0</v>
      </c>
      <c r="M232" s="9">
        <f t="shared" si="106"/>
        <v>0</v>
      </c>
      <c r="N232" s="9">
        <f t="shared" si="106"/>
        <v>0</v>
      </c>
      <c r="O232" s="9">
        <f t="shared" si="106"/>
        <v>0</v>
      </c>
      <c r="P232" s="9"/>
      <c r="Q232" s="9">
        <f t="shared" si="101"/>
        <v>0</v>
      </c>
      <c r="R232" s="9">
        <f>料率!$D$17/12</f>
        <v>14166.666666666666</v>
      </c>
      <c r="S232" s="9">
        <f t="shared" si="102"/>
        <v>0</v>
      </c>
      <c r="T232" s="54" t="str">
        <f t="shared" ca="1" si="98"/>
        <v/>
      </c>
      <c r="U232" s="9" t="str">
        <f t="shared" ca="1" si="84"/>
        <v/>
      </c>
    </row>
    <row r="233" spans="4:21" ht="19.95" hidden="1" customHeight="1">
      <c r="D233" s="99"/>
      <c r="E233" s="9" t="s">
        <v>198</v>
      </c>
      <c r="F233" s="9">
        <f t="shared" ref="F233:O233" si="107">IFERROR(IF(F71="","",(F$143+F$145-F$147)/12),"")</f>
        <v>0</v>
      </c>
      <c r="G233" s="9">
        <f t="shared" si="107"/>
        <v>0</v>
      </c>
      <c r="H233" s="9">
        <f t="shared" si="107"/>
        <v>0</v>
      </c>
      <c r="I233" s="9">
        <f t="shared" si="107"/>
        <v>0</v>
      </c>
      <c r="J233" s="9" t="str">
        <f t="shared" si="107"/>
        <v/>
      </c>
      <c r="K233" s="9">
        <f t="shared" si="107"/>
        <v>0</v>
      </c>
      <c r="L233" s="9">
        <f t="shared" si="107"/>
        <v>0</v>
      </c>
      <c r="M233" s="9">
        <f t="shared" si="107"/>
        <v>0</v>
      </c>
      <c r="N233" s="9">
        <f t="shared" si="107"/>
        <v>0</v>
      </c>
      <c r="O233" s="9">
        <f t="shared" si="107"/>
        <v>0</v>
      </c>
      <c r="P233" s="9"/>
      <c r="Q233" s="9">
        <f t="shared" si="101"/>
        <v>0</v>
      </c>
      <c r="R233" s="9">
        <f>料率!$D$17/12</f>
        <v>14166.666666666666</v>
      </c>
      <c r="S233" s="9">
        <f t="shared" si="102"/>
        <v>0</v>
      </c>
      <c r="T233" s="54" t="str">
        <f t="shared" ca="1" si="98"/>
        <v/>
      </c>
      <c r="U233" s="9" t="str">
        <f t="shared" ca="1" si="84"/>
        <v/>
      </c>
    </row>
    <row r="234" spans="4:21" ht="19.95" hidden="1" customHeight="1">
      <c r="D234" s="99"/>
      <c r="E234" s="9" t="s">
        <v>199</v>
      </c>
      <c r="F234" s="9">
        <f t="shared" ref="F234:O234" si="108">IFERROR(IF(F72="","",(F$143+F$145-F$147)/12),"")</f>
        <v>0</v>
      </c>
      <c r="G234" s="9">
        <f t="shared" si="108"/>
        <v>0</v>
      </c>
      <c r="H234" s="9">
        <f t="shared" si="108"/>
        <v>0</v>
      </c>
      <c r="I234" s="9">
        <f t="shared" si="108"/>
        <v>0</v>
      </c>
      <c r="J234" s="9" t="str">
        <f t="shared" si="108"/>
        <v/>
      </c>
      <c r="K234" s="9">
        <f t="shared" si="108"/>
        <v>0</v>
      </c>
      <c r="L234" s="9">
        <f t="shared" si="108"/>
        <v>0</v>
      </c>
      <c r="M234" s="9">
        <f t="shared" si="108"/>
        <v>0</v>
      </c>
      <c r="N234" s="9">
        <f t="shared" si="108"/>
        <v>0</v>
      </c>
      <c r="O234" s="9">
        <f t="shared" si="108"/>
        <v>0</v>
      </c>
      <c r="P234" s="9"/>
      <c r="Q234" s="9">
        <f t="shared" si="101"/>
        <v>0</v>
      </c>
      <c r="R234" s="9">
        <f>料率!$D$17/12</f>
        <v>14166.666666666666</v>
      </c>
      <c r="S234" s="9">
        <f t="shared" si="102"/>
        <v>0</v>
      </c>
      <c r="T234" s="54" t="str">
        <f t="shared" ca="1" si="98"/>
        <v/>
      </c>
      <c r="U234" s="9" t="str">
        <f t="shared" ca="1" si="84"/>
        <v/>
      </c>
    </row>
    <row r="235" spans="4:21" ht="19.95" hidden="1" customHeight="1">
      <c r="D235" s="99"/>
      <c r="E235" s="9" t="s">
        <v>200</v>
      </c>
      <c r="F235" s="9">
        <f t="shared" ref="F235:O235" si="109">IFERROR(IF(F73="","",(F$143+F$145-F$147)/12),"")</f>
        <v>0</v>
      </c>
      <c r="G235" s="9">
        <f t="shared" si="109"/>
        <v>0</v>
      </c>
      <c r="H235" s="9">
        <f t="shared" si="109"/>
        <v>0</v>
      </c>
      <c r="I235" s="9">
        <f t="shared" si="109"/>
        <v>0</v>
      </c>
      <c r="J235" s="9" t="str">
        <f t="shared" si="109"/>
        <v/>
      </c>
      <c r="K235" s="9">
        <f t="shared" si="109"/>
        <v>0</v>
      </c>
      <c r="L235" s="9">
        <f t="shared" si="109"/>
        <v>0</v>
      </c>
      <c r="M235" s="9">
        <f t="shared" si="109"/>
        <v>0</v>
      </c>
      <c r="N235" s="9">
        <f t="shared" si="109"/>
        <v>0</v>
      </c>
      <c r="O235" s="9">
        <f t="shared" si="109"/>
        <v>0</v>
      </c>
      <c r="P235" s="9"/>
      <c r="Q235" s="9">
        <f t="shared" si="101"/>
        <v>0</v>
      </c>
      <c r="R235" s="9">
        <f>料率!$D$17/12</f>
        <v>14166.666666666666</v>
      </c>
      <c r="S235" s="9">
        <f t="shared" si="102"/>
        <v>0</v>
      </c>
      <c r="T235" s="54" t="str">
        <f t="shared" ca="1" si="98"/>
        <v/>
      </c>
      <c r="U235" s="9" t="str">
        <f t="shared" ca="1" si="84"/>
        <v/>
      </c>
    </row>
    <row r="236" spans="4:21" ht="19.95" hidden="1" customHeight="1">
      <c r="D236" s="99"/>
      <c r="E236" s="9" t="s">
        <v>201</v>
      </c>
      <c r="F236" s="9">
        <f t="shared" ref="F236:O236" si="110">IFERROR(IF(F74="","",(F$143+F$145-F$147)/12),"")</f>
        <v>0</v>
      </c>
      <c r="G236" s="9">
        <f t="shared" si="110"/>
        <v>0</v>
      </c>
      <c r="H236" s="9">
        <f t="shared" si="110"/>
        <v>0</v>
      </c>
      <c r="I236" s="9">
        <f t="shared" si="110"/>
        <v>0</v>
      </c>
      <c r="J236" s="9" t="str">
        <f t="shared" si="110"/>
        <v/>
      </c>
      <c r="K236" s="9">
        <f t="shared" si="110"/>
        <v>0</v>
      </c>
      <c r="L236" s="9">
        <f t="shared" si="110"/>
        <v>0</v>
      </c>
      <c r="M236" s="9">
        <f t="shared" si="110"/>
        <v>0</v>
      </c>
      <c r="N236" s="9">
        <f t="shared" si="110"/>
        <v>0</v>
      </c>
      <c r="O236" s="9">
        <f t="shared" si="110"/>
        <v>0</v>
      </c>
      <c r="P236" s="9"/>
      <c r="Q236" s="9">
        <f t="shared" si="101"/>
        <v>0</v>
      </c>
      <c r="R236" s="9">
        <f>料率!$D$17/12</f>
        <v>14166.666666666666</v>
      </c>
      <c r="S236" s="9">
        <f t="shared" si="102"/>
        <v>0</v>
      </c>
      <c r="T236" s="54" t="str">
        <f t="shared" ca="1" si="98"/>
        <v/>
      </c>
      <c r="U236" s="9" t="str">
        <f t="shared" ca="1" si="84"/>
        <v/>
      </c>
    </row>
    <row r="237" spans="4:21" ht="19.95" hidden="1" customHeight="1">
      <c r="D237" s="99"/>
      <c r="E237" s="9" t="s">
        <v>202</v>
      </c>
      <c r="F237" s="9">
        <f>IFERROR(IF(F75="","",(F$143+F$145-F$147)/12),"")</f>
        <v>0</v>
      </c>
      <c r="G237" s="9">
        <f>IFERROR(IF(G75="","",(G$143+G$145-G$147)/12),"")</f>
        <v>0</v>
      </c>
      <c r="H237" s="9">
        <f>IFERROR(IF(H75="","",(H$143+H$145-H$147)/12),"")</f>
        <v>0</v>
      </c>
      <c r="I237" s="9">
        <f t="shared" ref="I237:O237" si="111">IFERROR(IF(I75="","",(I$143+I$145-I$147)/12),"")</f>
        <v>0</v>
      </c>
      <c r="J237" s="9" t="str">
        <f t="shared" si="111"/>
        <v/>
      </c>
      <c r="K237" s="9">
        <f t="shared" si="111"/>
        <v>0</v>
      </c>
      <c r="L237" s="9">
        <f t="shared" si="111"/>
        <v>0</v>
      </c>
      <c r="M237" s="9">
        <f t="shared" si="111"/>
        <v>0</v>
      </c>
      <c r="N237" s="9">
        <f t="shared" si="111"/>
        <v>0</v>
      </c>
      <c r="O237" s="9">
        <f t="shared" si="111"/>
        <v>0</v>
      </c>
      <c r="P237" s="9"/>
      <c r="Q237" s="9">
        <f t="shared" si="101"/>
        <v>0</v>
      </c>
      <c r="R237" s="9">
        <f>料率!$D$17/12</f>
        <v>14166.666666666666</v>
      </c>
      <c r="S237" s="9">
        <f t="shared" si="102"/>
        <v>0</v>
      </c>
      <c r="T237" s="54" t="str">
        <f t="shared" ca="1" si="98"/>
        <v/>
      </c>
      <c r="U237" s="9" t="str">
        <f t="shared" ca="1" si="84"/>
        <v/>
      </c>
    </row>
    <row r="238" spans="4:21" ht="19.95" hidden="1" customHeight="1">
      <c r="D238" s="86"/>
      <c r="E238" s="9" t="s">
        <v>292</v>
      </c>
      <c r="F238" s="9">
        <f>ROUNDDOWN(SUM(F226:F237),)</f>
        <v>0</v>
      </c>
      <c r="G238" s="9">
        <f t="shared" ref="G238:I238" si="112">ROUNDDOWN(SUM(G226:G237),)</f>
        <v>0</v>
      </c>
      <c r="H238" s="9">
        <f t="shared" si="112"/>
        <v>0</v>
      </c>
      <c r="I238" s="9">
        <f t="shared" si="112"/>
        <v>0</v>
      </c>
      <c r="J238" s="9">
        <f t="shared" ref="J238" si="113">ROUNDDOWN(SUM(J226:J237),)</f>
        <v>0</v>
      </c>
      <c r="K238" s="9">
        <f t="shared" ref="K238" si="114">ROUNDDOWN(SUM(K226:K237),)</f>
        <v>0</v>
      </c>
      <c r="L238" s="9">
        <f t="shared" ref="L238" si="115">ROUNDDOWN(SUM(L226:L237),)</f>
        <v>0</v>
      </c>
      <c r="M238" s="9">
        <f t="shared" ref="M238" si="116">ROUNDDOWN(SUM(M226:M237),)</f>
        <v>0</v>
      </c>
      <c r="N238" s="9">
        <f t="shared" ref="N238" si="117">ROUNDDOWN(SUM(N226:N237),)</f>
        <v>0</v>
      </c>
      <c r="O238" s="9">
        <f t="shared" ref="O238" si="118">ROUNDDOWN(SUM(O226:O237),)</f>
        <v>0</v>
      </c>
      <c r="P238" s="9">
        <f t="shared" ref="P238:U238" si="119">ROUNDDOWN(SUM(P226:P237),)</f>
        <v>0</v>
      </c>
      <c r="Q238" s="9">
        <f t="shared" si="119"/>
        <v>0</v>
      </c>
      <c r="R238" s="9">
        <f t="shared" si="119"/>
        <v>170000</v>
      </c>
      <c r="S238" s="9">
        <f t="shared" si="119"/>
        <v>0</v>
      </c>
      <c r="T238" s="54">
        <f ca="1">ROUNDUP(SUM(T226:T237),)</f>
        <v>0</v>
      </c>
      <c r="U238" s="9">
        <f t="shared" ca="1" si="119"/>
        <v>0</v>
      </c>
    </row>
    <row r="239" spans="4:21" ht="19.95" hidden="1" customHeight="1">
      <c r="D239" s="46"/>
      <c r="E239" s="39"/>
      <c r="F239" s="39"/>
      <c r="G239" s="39"/>
      <c r="H239" s="39"/>
      <c r="I239" s="39"/>
      <c r="P239" s="39"/>
      <c r="Q239" s="39"/>
      <c r="R239" s="39"/>
      <c r="S239" s="39"/>
      <c r="T239" s="75"/>
      <c r="U239" s="39"/>
    </row>
    <row r="240" spans="4:21" ht="19.95" hidden="1" customHeight="1">
      <c r="D240" s="99" t="s">
        <v>114</v>
      </c>
      <c r="E240" s="9" t="s">
        <v>191</v>
      </c>
      <c r="F240" s="9" t="str">
        <f ca="1">IFERROR(IF(F64="","",(F$149+F$151+F$152-F$1160-F$155-F$157)/12),"")</f>
        <v/>
      </c>
      <c r="G240" s="9" t="str">
        <f ca="1">IFERROR(IF(G64="","",(G$149+G$151+G$152-G$1160-G$155-G$157)/12),"")</f>
        <v/>
      </c>
      <c r="H240" s="9" t="str">
        <f ca="1">IFERROR(IF(H64="","",(H$149+H$151+H$152-H$1160-H$155-H$157)/12),"")</f>
        <v/>
      </c>
      <c r="I240" s="9" t="str">
        <f ca="1">IFERROR(IF(I64="","",(I$149+I$151+I$152-I$1160-I$155-I$157)/12),"")</f>
        <v/>
      </c>
      <c r="J240" s="9" t="str">
        <f t="shared" ref="J240:O240" si="120">IFERROR(IF(J64="","",(J$149+J$151+J$152-J$1160-J$155-J$157)/12),"")</f>
        <v/>
      </c>
      <c r="K240" s="9" t="str">
        <f t="shared" ca="1" si="120"/>
        <v/>
      </c>
      <c r="L240" s="9" t="str">
        <f t="shared" ca="1" si="120"/>
        <v/>
      </c>
      <c r="M240" s="9" t="str">
        <f t="shared" ca="1" si="120"/>
        <v/>
      </c>
      <c r="N240" s="9" t="str">
        <f t="shared" ca="1" si="120"/>
        <v/>
      </c>
      <c r="O240" s="9" t="str">
        <f t="shared" ca="1" si="120"/>
        <v/>
      </c>
      <c r="P240" s="9"/>
      <c r="Q240" s="9">
        <f t="shared" ca="1" si="101"/>
        <v>0</v>
      </c>
      <c r="R240" s="9">
        <f>料率!$D$23/12</f>
        <v>2500</v>
      </c>
      <c r="S240" s="9">
        <f t="shared" ca="1" si="102"/>
        <v>0</v>
      </c>
      <c r="T240" s="54" t="str">
        <f ca="1">U79</f>
        <v/>
      </c>
      <c r="U240" s="9" t="str">
        <f t="shared" ca="1" si="84"/>
        <v/>
      </c>
    </row>
    <row r="241" spans="4:21" ht="19.95" hidden="1" customHeight="1">
      <c r="D241" s="99"/>
      <c r="E241" s="9" t="s">
        <v>192</v>
      </c>
      <c r="F241" s="9" t="str">
        <f t="shared" ref="F241:O241" ca="1" si="121">IFERROR(IF(F65="","",(F$149+F$151+F$152-F$1160-F$155-F$157)/12),"")</f>
        <v/>
      </c>
      <c r="G241" s="9" t="str">
        <f t="shared" ca="1" si="121"/>
        <v/>
      </c>
      <c r="H241" s="9" t="str">
        <f t="shared" ca="1" si="121"/>
        <v/>
      </c>
      <c r="I241" s="9" t="str">
        <f t="shared" ca="1" si="121"/>
        <v/>
      </c>
      <c r="J241" s="9" t="str">
        <f t="shared" si="121"/>
        <v/>
      </c>
      <c r="K241" s="9" t="str">
        <f t="shared" ca="1" si="121"/>
        <v/>
      </c>
      <c r="L241" s="9" t="str">
        <f t="shared" ca="1" si="121"/>
        <v/>
      </c>
      <c r="M241" s="9" t="str">
        <f t="shared" ca="1" si="121"/>
        <v/>
      </c>
      <c r="N241" s="9" t="str">
        <f t="shared" ca="1" si="121"/>
        <v/>
      </c>
      <c r="O241" s="9" t="str">
        <f t="shared" ca="1" si="121"/>
        <v/>
      </c>
      <c r="P241" s="9"/>
      <c r="Q241" s="9">
        <f t="shared" ca="1" si="101"/>
        <v>0</v>
      </c>
      <c r="R241" s="9">
        <f>料率!$D$23/12</f>
        <v>2500</v>
      </c>
      <c r="S241" s="9">
        <f t="shared" ca="1" si="102"/>
        <v>0</v>
      </c>
      <c r="T241" s="54" t="str">
        <f t="shared" ref="T241:T251" ca="1" si="122">U80</f>
        <v/>
      </c>
      <c r="U241" s="9" t="str">
        <f t="shared" ca="1" si="84"/>
        <v/>
      </c>
    </row>
    <row r="242" spans="4:21" ht="19.95" hidden="1" customHeight="1">
      <c r="D242" s="99"/>
      <c r="E242" s="9" t="s">
        <v>193</v>
      </c>
      <c r="F242" s="9" t="str">
        <f t="shared" ref="F242:O242" ca="1" si="123">IFERROR(IF(F66="","",(F$149+F$151+F$152-F$1160-F$155-F$157)/12),"")</f>
        <v/>
      </c>
      <c r="G242" s="9" t="str">
        <f t="shared" ca="1" si="123"/>
        <v/>
      </c>
      <c r="H242" s="9" t="str">
        <f t="shared" ca="1" si="123"/>
        <v/>
      </c>
      <c r="I242" s="9" t="str">
        <f t="shared" ca="1" si="123"/>
        <v/>
      </c>
      <c r="J242" s="9" t="str">
        <f t="shared" si="123"/>
        <v/>
      </c>
      <c r="K242" s="9" t="str">
        <f t="shared" ca="1" si="123"/>
        <v/>
      </c>
      <c r="L242" s="9" t="str">
        <f t="shared" ca="1" si="123"/>
        <v/>
      </c>
      <c r="M242" s="9" t="str">
        <f t="shared" ca="1" si="123"/>
        <v/>
      </c>
      <c r="N242" s="9" t="str">
        <f t="shared" ca="1" si="123"/>
        <v/>
      </c>
      <c r="O242" s="9" t="str">
        <f t="shared" ca="1" si="123"/>
        <v/>
      </c>
      <c r="P242" s="9"/>
      <c r="Q242" s="9">
        <f t="shared" ca="1" si="101"/>
        <v>0</v>
      </c>
      <c r="R242" s="9">
        <f>料率!$D$23/12</f>
        <v>2500</v>
      </c>
      <c r="S242" s="9">
        <f t="shared" ca="1" si="102"/>
        <v>0</v>
      </c>
      <c r="T242" s="54" t="str">
        <f t="shared" ca="1" si="122"/>
        <v/>
      </c>
      <c r="U242" s="9" t="str">
        <f t="shared" ca="1" si="84"/>
        <v/>
      </c>
    </row>
    <row r="243" spans="4:21" ht="19.95" hidden="1" customHeight="1">
      <c r="D243" s="99"/>
      <c r="E243" s="9" t="s">
        <v>194</v>
      </c>
      <c r="F243" s="9" t="str">
        <f t="shared" ref="F243:O243" ca="1" si="124">IFERROR(IF(F67="","",(F$149+F$151+F$152-F$1160-F$155-F$157)/12),"")</f>
        <v/>
      </c>
      <c r="G243" s="9" t="str">
        <f t="shared" ca="1" si="124"/>
        <v/>
      </c>
      <c r="H243" s="9" t="str">
        <f t="shared" ca="1" si="124"/>
        <v/>
      </c>
      <c r="I243" s="9" t="str">
        <f t="shared" ca="1" si="124"/>
        <v/>
      </c>
      <c r="J243" s="9" t="str">
        <f t="shared" si="124"/>
        <v/>
      </c>
      <c r="K243" s="9" t="str">
        <f t="shared" ca="1" si="124"/>
        <v/>
      </c>
      <c r="L243" s="9" t="str">
        <f t="shared" ca="1" si="124"/>
        <v/>
      </c>
      <c r="M243" s="9" t="str">
        <f t="shared" ca="1" si="124"/>
        <v/>
      </c>
      <c r="N243" s="9" t="str">
        <f t="shared" ca="1" si="124"/>
        <v/>
      </c>
      <c r="O243" s="9" t="str">
        <f t="shared" ca="1" si="124"/>
        <v/>
      </c>
      <c r="P243" s="9"/>
      <c r="Q243" s="9">
        <f t="shared" ca="1" si="101"/>
        <v>0</v>
      </c>
      <c r="R243" s="9">
        <f>料率!$D$23/12</f>
        <v>2500</v>
      </c>
      <c r="S243" s="9">
        <f t="shared" ca="1" si="102"/>
        <v>0</v>
      </c>
      <c r="T243" s="54" t="str">
        <f t="shared" ca="1" si="122"/>
        <v/>
      </c>
      <c r="U243" s="9" t="str">
        <f t="shared" ca="1" si="84"/>
        <v/>
      </c>
    </row>
    <row r="244" spans="4:21" ht="19.95" hidden="1" customHeight="1">
      <c r="D244" s="99"/>
      <c r="E244" s="9" t="s">
        <v>195</v>
      </c>
      <c r="F244" s="9" t="str">
        <f t="shared" ref="F244:O244" ca="1" si="125">IFERROR(IF(F68="","",(F$149+F$151+F$152-F$1160-F$155-F$157)/12),"")</f>
        <v/>
      </c>
      <c r="G244" s="9" t="str">
        <f t="shared" ca="1" si="125"/>
        <v/>
      </c>
      <c r="H244" s="9" t="str">
        <f t="shared" ca="1" si="125"/>
        <v/>
      </c>
      <c r="I244" s="9" t="str">
        <f t="shared" ca="1" si="125"/>
        <v/>
      </c>
      <c r="J244" s="9" t="str">
        <f t="shared" si="125"/>
        <v/>
      </c>
      <c r="K244" s="9" t="str">
        <f t="shared" ca="1" si="125"/>
        <v/>
      </c>
      <c r="L244" s="9" t="str">
        <f t="shared" ca="1" si="125"/>
        <v/>
      </c>
      <c r="M244" s="9" t="str">
        <f t="shared" ca="1" si="125"/>
        <v/>
      </c>
      <c r="N244" s="9" t="str">
        <f t="shared" ca="1" si="125"/>
        <v/>
      </c>
      <c r="O244" s="9" t="str">
        <f t="shared" ca="1" si="125"/>
        <v/>
      </c>
      <c r="P244" s="9"/>
      <c r="Q244" s="9">
        <f t="shared" ca="1" si="101"/>
        <v>0</v>
      </c>
      <c r="R244" s="9">
        <f>料率!$D$23/12</f>
        <v>2500</v>
      </c>
      <c r="S244" s="9">
        <f t="shared" ca="1" si="102"/>
        <v>0</v>
      </c>
      <c r="T244" s="54" t="str">
        <f t="shared" ca="1" si="122"/>
        <v/>
      </c>
      <c r="U244" s="9" t="str">
        <f t="shared" ca="1" si="84"/>
        <v/>
      </c>
    </row>
    <row r="245" spans="4:21" ht="19.95" hidden="1" customHeight="1">
      <c r="D245" s="99"/>
      <c r="E245" s="9" t="s">
        <v>196</v>
      </c>
      <c r="F245" s="9" t="str">
        <f t="shared" ref="F245:O245" ca="1" si="126">IFERROR(IF(F69="","",(F$149+F$151+F$152-F$1160-F$155-F$157)/12),"")</f>
        <v/>
      </c>
      <c r="G245" s="9" t="str">
        <f t="shared" ca="1" si="126"/>
        <v/>
      </c>
      <c r="H245" s="9" t="str">
        <f t="shared" ca="1" si="126"/>
        <v/>
      </c>
      <c r="I245" s="9" t="str">
        <f t="shared" ca="1" si="126"/>
        <v/>
      </c>
      <c r="J245" s="9" t="str">
        <f t="shared" si="126"/>
        <v/>
      </c>
      <c r="K245" s="9" t="str">
        <f t="shared" ca="1" si="126"/>
        <v/>
      </c>
      <c r="L245" s="9" t="str">
        <f t="shared" ca="1" si="126"/>
        <v/>
      </c>
      <c r="M245" s="9" t="str">
        <f t="shared" ca="1" si="126"/>
        <v/>
      </c>
      <c r="N245" s="9" t="str">
        <f t="shared" ca="1" si="126"/>
        <v/>
      </c>
      <c r="O245" s="9" t="str">
        <f t="shared" ca="1" si="126"/>
        <v/>
      </c>
      <c r="P245" s="9"/>
      <c r="Q245" s="9">
        <f t="shared" ca="1" si="101"/>
        <v>0</v>
      </c>
      <c r="R245" s="9">
        <f>料率!$D$23/12</f>
        <v>2500</v>
      </c>
      <c r="S245" s="9">
        <f t="shared" ca="1" si="102"/>
        <v>0</v>
      </c>
      <c r="T245" s="54" t="str">
        <f t="shared" ca="1" si="122"/>
        <v/>
      </c>
      <c r="U245" s="9" t="str">
        <f t="shared" ca="1" si="84"/>
        <v/>
      </c>
    </row>
    <row r="246" spans="4:21" ht="19.95" hidden="1" customHeight="1">
      <c r="D246" s="99"/>
      <c r="E246" s="9" t="s">
        <v>197</v>
      </c>
      <c r="F246" s="9" t="str">
        <f t="shared" ref="F246:O246" ca="1" si="127">IFERROR(IF(F70="","",(F$149+F$151+F$152-F$1160-F$155-F$157)/12),"")</f>
        <v/>
      </c>
      <c r="G246" s="9" t="str">
        <f t="shared" ca="1" si="127"/>
        <v/>
      </c>
      <c r="H246" s="9" t="str">
        <f t="shared" ca="1" si="127"/>
        <v/>
      </c>
      <c r="I246" s="9" t="str">
        <f t="shared" ca="1" si="127"/>
        <v/>
      </c>
      <c r="J246" s="9" t="str">
        <f t="shared" si="127"/>
        <v/>
      </c>
      <c r="K246" s="9" t="str">
        <f t="shared" ca="1" si="127"/>
        <v/>
      </c>
      <c r="L246" s="9" t="str">
        <f t="shared" ca="1" si="127"/>
        <v/>
      </c>
      <c r="M246" s="9" t="str">
        <f t="shared" ca="1" si="127"/>
        <v/>
      </c>
      <c r="N246" s="9" t="str">
        <f t="shared" ca="1" si="127"/>
        <v/>
      </c>
      <c r="O246" s="9" t="str">
        <f t="shared" ca="1" si="127"/>
        <v/>
      </c>
      <c r="P246" s="9"/>
      <c r="Q246" s="9">
        <f t="shared" ca="1" si="101"/>
        <v>0</v>
      </c>
      <c r="R246" s="9">
        <f>料率!$D$23/12</f>
        <v>2500</v>
      </c>
      <c r="S246" s="9">
        <f t="shared" ca="1" si="102"/>
        <v>0</v>
      </c>
      <c r="T246" s="54" t="str">
        <f t="shared" ca="1" si="122"/>
        <v/>
      </c>
      <c r="U246" s="9" t="str">
        <f t="shared" ca="1" si="84"/>
        <v/>
      </c>
    </row>
    <row r="247" spans="4:21" ht="19.95" hidden="1" customHeight="1">
      <c r="D247" s="99"/>
      <c r="E247" s="9" t="s">
        <v>198</v>
      </c>
      <c r="F247" s="9" t="str">
        <f t="shared" ref="F247:O247" ca="1" si="128">IFERROR(IF(F71="","",(F$149+F$151+F$152-F$1160-F$155-F$157)/12),"")</f>
        <v/>
      </c>
      <c r="G247" s="9" t="str">
        <f t="shared" ca="1" si="128"/>
        <v/>
      </c>
      <c r="H247" s="9" t="str">
        <f t="shared" ca="1" si="128"/>
        <v/>
      </c>
      <c r="I247" s="9" t="str">
        <f t="shared" ca="1" si="128"/>
        <v/>
      </c>
      <c r="J247" s="9" t="str">
        <f t="shared" si="128"/>
        <v/>
      </c>
      <c r="K247" s="9" t="str">
        <f t="shared" ca="1" si="128"/>
        <v/>
      </c>
      <c r="L247" s="9" t="str">
        <f t="shared" ca="1" si="128"/>
        <v/>
      </c>
      <c r="M247" s="9" t="str">
        <f t="shared" ca="1" si="128"/>
        <v/>
      </c>
      <c r="N247" s="9" t="str">
        <f t="shared" ca="1" si="128"/>
        <v/>
      </c>
      <c r="O247" s="9" t="str">
        <f t="shared" ca="1" si="128"/>
        <v/>
      </c>
      <c r="P247" s="9"/>
      <c r="Q247" s="9">
        <f t="shared" ca="1" si="101"/>
        <v>0</v>
      </c>
      <c r="R247" s="9">
        <f>料率!$D$23/12</f>
        <v>2500</v>
      </c>
      <c r="S247" s="9">
        <f t="shared" ca="1" si="102"/>
        <v>0</v>
      </c>
      <c r="T247" s="54" t="str">
        <f t="shared" ca="1" si="122"/>
        <v/>
      </c>
      <c r="U247" s="9" t="str">
        <f t="shared" ca="1" si="84"/>
        <v/>
      </c>
    </row>
    <row r="248" spans="4:21" ht="19.95" hidden="1" customHeight="1">
      <c r="D248" s="99"/>
      <c r="E248" s="9" t="s">
        <v>199</v>
      </c>
      <c r="F248" s="9" t="str">
        <f t="shared" ref="F248:O248" ca="1" si="129">IFERROR(IF(F72="","",(F$149+F$151+F$152-F$1160-F$155-F$157)/12),"")</f>
        <v/>
      </c>
      <c r="G248" s="9" t="str">
        <f t="shared" ca="1" si="129"/>
        <v/>
      </c>
      <c r="H248" s="9" t="str">
        <f t="shared" ca="1" si="129"/>
        <v/>
      </c>
      <c r="I248" s="9" t="str">
        <f t="shared" ca="1" si="129"/>
        <v/>
      </c>
      <c r="J248" s="9" t="str">
        <f t="shared" si="129"/>
        <v/>
      </c>
      <c r="K248" s="9" t="str">
        <f t="shared" ca="1" si="129"/>
        <v/>
      </c>
      <c r="L248" s="9" t="str">
        <f t="shared" ca="1" si="129"/>
        <v/>
      </c>
      <c r="M248" s="9" t="str">
        <f t="shared" ca="1" si="129"/>
        <v/>
      </c>
      <c r="N248" s="9" t="str">
        <f t="shared" ca="1" si="129"/>
        <v/>
      </c>
      <c r="O248" s="9" t="str">
        <f t="shared" ca="1" si="129"/>
        <v/>
      </c>
      <c r="P248" s="9"/>
      <c r="Q248" s="9">
        <f t="shared" ca="1" si="101"/>
        <v>0</v>
      </c>
      <c r="R248" s="9">
        <f>料率!$D$23/12</f>
        <v>2500</v>
      </c>
      <c r="S248" s="9">
        <f t="shared" ca="1" si="102"/>
        <v>0</v>
      </c>
      <c r="T248" s="54" t="str">
        <f t="shared" ca="1" si="122"/>
        <v/>
      </c>
      <c r="U248" s="9" t="str">
        <f t="shared" ca="1" si="84"/>
        <v/>
      </c>
    </row>
    <row r="249" spans="4:21" ht="19.95" hidden="1" customHeight="1">
      <c r="D249" s="99"/>
      <c r="E249" s="9" t="s">
        <v>200</v>
      </c>
      <c r="F249" s="9" t="str">
        <f t="shared" ref="F249:O249" ca="1" si="130">IFERROR(IF(F73="","",(F$149+F$151+F$152-F$1160-F$155-F$157)/12),"")</f>
        <v/>
      </c>
      <c r="G249" s="9" t="str">
        <f t="shared" ca="1" si="130"/>
        <v/>
      </c>
      <c r="H249" s="9" t="str">
        <f t="shared" ca="1" si="130"/>
        <v/>
      </c>
      <c r="I249" s="9" t="str">
        <f t="shared" ca="1" si="130"/>
        <v/>
      </c>
      <c r="J249" s="9" t="str">
        <f t="shared" si="130"/>
        <v/>
      </c>
      <c r="K249" s="9" t="str">
        <f t="shared" ca="1" si="130"/>
        <v/>
      </c>
      <c r="L249" s="9" t="str">
        <f t="shared" ca="1" si="130"/>
        <v/>
      </c>
      <c r="M249" s="9" t="str">
        <f t="shared" ca="1" si="130"/>
        <v/>
      </c>
      <c r="N249" s="9" t="str">
        <f t="shared" ca="1" si="130"/>
        <v/>
      </c>
      <c r="O249" s="9" t="str">
        <f t="shared" ca="1" si="130"/>
        <v/>
      </c>
      <c r="P249" s="9"/>
      <c r="Q249" s="9">
        <f t="shared" ca="1" si="101"/>
        <v>0</v>
      </c>
      <c r="R249" s="9">
        <f>料率!$D$23/12</f>
        <v>2500</v>
      </c>
      <c r="S249" s="9">
        <f t="shared" ca="1" si="102"/>
        <v>0</v>
      </c>
      <c r="T249" s="54" t="str">
        <f t="shared" ca="1" si="122"/>
        <v/>
      </c>
      <c r="U249" s="9" t="str">
        <f t="shared" ca="1" si="84"/>
        <v/>
      </c>
    </row>
    <row r="250" spans="4:21" ht="19.95" hidden="1" customHeight="1">
      <c r="D250" s="99"/>
      <c r="E250" s="9" t="s">
        <v>201</v>
      </c>
      <c r="F250" s="9" t="str">
        <f t="shared" ref="F250:O250" ca="1" si="131">IFERROR(IF(F74="","",(F$149+F$151+F$152-F$1160-F$155-F$157)/12),"")</f>
        <v/>
      </c>
      <c r="G250" s="9" t="str">
        <f t="shared" ca="1" si="131"/>
        <v/>
      </c>
      <c r="H250" s="9" t="str">
        <f t="shared" ca="1" si="131"/>
        <v/>
      </c>
      <c r="I250" s="9" t="str">
        <f t="shared" ca="1" si="131"/>
        <v/>
      </c>
      <c r="J250" s="9" t="str">
        <f t="shared" si="131"/>
        <v/>
      </c>
      <c r="K250" s="9" t="str">
        <f t="shared" ca="1" si="131"/>
        <v/>
      </c>
      <c r="L250" s="9" t="str">
        <f t="shared" ca="1" si="131"/>
        <v/>
      </c>
      <c r="M250" s="9" t="str">
        <f t="shared" ca="1" si="131"/>
        <v/>
      </c>
      <c r="N250" s="9" t="str">
        <f t="shared" ca="1" si="131"/>
        <v/>
      </c>
      <c r="O250" s="9" t="str">
        <f t="shared" ca="1" si="131"/>
        <v/>
      </c>
      <c r="P250" s="9"/>
      <c r="Q250" s="9">
        <f t="shared" ca="1" si="101"/>
        <v>0</v>
      </c>
      <c r="R250" s="9">
        <f>料率!$D$23/12</f>
        <v>2500</v>
      </c>
      <c r="S250" s="9">
        <f t="shared" ca="1" si="102"/>
        <v>0</v>
      </c>
      <c r="T250" s="54" t="str">
        <f t="shared" ca="1" si="122"/>
        <v/>
      </c>
      <c r="U250" s="9" t="str">
        <f t="shared" ca="1" si="84"/>
        <v/>
      </c>
    </row>
    <row r="251" spans="4:21" ht="19.95" hidden="1" customHeight="1">
      <c r="D251" s="99"/>
      <c r="E251" s="9" t="s">
        <v>202</v>
      </c>
      <c r="F251" s="9" t="str">
        <f t="shared" ref="F251:O251" ca="1" si="132">IFERROR(IF(F75="","",(F$149+F$151+F$152-F$1160-F$155-F$157)/12),"")</f>
        <v/>
      </c>
      <c r="G251" s="9" t="str">
        <f t="shared" ca="1" si="132"/>
        <v/>
      </c>
      <c r="H251" s="9" t="str">
        <f t="shared" ca="1" si="132"/>
        <v/>
      </c>
      <c r="I251" s="9" t="str">
        <f t="shared" ca="1" si="132"/>
        <v/>
      </c>
      <c r="J251" s="9" t="str">
        <f t="shared" si="132"/>
        <v/>
      </c>
      <c r="K251" s="9" t="str">
        <f t="shared" ca="1" si="132"/>
        <v/>
      </c>
      <c r="L251" s="9" t="str">
        <f t="shared" ca="1" si="132"/>
        <v/>
      </c>
      <c r="M251" s="9" t="str">
        <f t="shared" ca="1" si="132"/>
        <v/>
      </c>
      <c r="N251" s="9" t="str">
        <f t="shared" ca="1" si="132"/>
        <v/>
      </c>
      <c r="O251" s="9" t="str">
        <f t="shared" ca="1" si="132"/>
        <v/>
      </c>
      <c r="P251" s="9"/>
      <c r="Q251" s="9">
        <f t="shared" ca="1" si="101"/>
        <v>0</v>
      </c>
      <c r="R251" s="9">
        <f>料率!$D$23/12</f>
        <v>2500</v>
      </c>
      <c r="S251" s="9">
        <f t="shared" ca="1" si="102"/>
        <v>0</v>
      </c>
      <c r="T251" s="54" t="str">
        <f t="shared" ca="1" si="122"/>
        <v/>
      </c>
      <c r="U251" s="9" t="str">
        <f t="shared" ca="1" si="84"/>
        <v/>
      </c>
    </row>
    <row r="252" spans="4:21" ht="19.95" hidden="1" customHeight="1">
      <c r="D252" s="9"/>
      <c r="E252" s="9" t="s">
        <v>292</v>
      </c>
      <c r="F252" s="9">
        <f ca="1">ROUNDDOWN(SUM(F240:F251),)</f>
        <v>0</v>
      </c>
      <c r="G252" s="9">
        <f t="shared" ref="G252:I252" ca="1" si="133">ROUNDDOWN(SUM(G240:G251),)</f>
        <v>0</v>
      </c>
      <c r="H252" s="9">
        <f t="shared" ca="1" si="133"/>
        <v>0</v>
      </c>
      <c r="I252" s="9">
        <f t="shared" ca="1" si="133"/>
        <v>0</v>
      </c>
      <c r="J252" s="9">
        <f t="shared" ref="J252" si="134">ROUNDDOWN(SUM(J240:J251),)</f>
        <v>0</v>
      </c>
      <c r="K252" s="9">
        <f t="shared" ref="K252" ca="1" si="135">ROUNDDOWN(SUM(K240:K251),)</f>
        <v>0</v>
      </c>
      <c r="L252" s="9">
        <f t="shared" ref="L252" ca="1" si="136">ROUNDDOWN(SUM(L240:L251),)</f>
        <v>0</v>
      </c>
      <c r="M252" s="9">
        <f t="shared" ref="M252" ca="1" si="137">ROUNDDOWN(SUM(M240:M251),)</f>
        <v>0</v>
      </c>
      <c r="N252" s="9">
        <f t="shared" ref="N252" ca="1" si="138">ROUNDDOWN(SUM(N240:N251),)</f>
        <v>0</v>
      </c>
      <c r="O252" s="9">
        <f t="shared" ref="O252" ca="1" si="139">ROUNDDOWN(SUM(O240:O251),)</f>
        <v>0</v>
      </c>
      <c r="P252" s="9">
        <f t="shared" ref="P252:U252" si="140">ROUNDDOWN(SUM(P240:P251),)</f>
        <v>0</v>
      </c>
      <c r="Q252" s="9">
        <f t="shared" ca="1" si="140"/>
        <v>0</v>
      </c>
      <c r="R252" s="9">
        <f t="shared" si="140"/>
        <v>30000</v>
      </c>
      <c r="S252" s="9">
        <f t="shared" ca="1" si="140"/>
        <v>0</v>
      </c>
      <c r="T252" s="54">
        <f ca="1">ROUNDUP(SUM(T240:T251),)</f>
        <v>0</v>
      </c>
      <c r="U252" s="9">
        <f t="shared" ca="1" si="140"/>
        <v>0</v>
      </c>
    </row>
    <row r="253" spans="4:21" ht="19.95" hidden="1" customHeight="1"/>
    <row r="254" spans="4:21" ht="19.95" hidden="1" customHeight="1">
      <c r="D254" s="100" t="s">
        <v>236</v>
      </c>
      <c r="E254" s="9"/>
      <c r="F254" s="9" t="s">
        <v>238</v>
      </c>
      <c r="G254" s="9" t="s">
        <v>236</v>
      </c>
      <c r="H254" s="9" t="s">
        <v>239</v>
      </c>
    </row>
    <row r="255" spans="4:21" ht="19.95" hidden="1" customHeight="1">
      <c r="D255" s="101"/>
      <c r="E255" s="9" t="s">
        <v>1</v>
      </c>
      <c r="F255" s="9">
        <f ca="1">S210</f>
        <v>0</v>
      </c>
      <c r="G255" s="54">
        <f ca="1">F255-H255</f>
        <v>0</v>
      </c>
      <c r="H255" s="9">
        <f ca="1">U210</f>
        <v>0</v>
      </c>
    </row>
    <row r="256" spans="4:21" ht="19.95" hidden="1" customHeight="1">
      <c r="D256" s="101"/>
      <c r="E256" s="9" t="s">
        <v>237</v>
      </c>
      <c r="F256" s="9">
        <f ca="1">S224</f>
        <v>0</v>
      </c>
      <c r="G256" s="54">
        <f t="shared" ref="G256:G258" ca="1" si="141">F256-H256</f>
        <v>0</v>
      </c>
      <c r="H256" s="9">
        <f ca="1">U224</f>
        <v>0</v>
      </c>
    </row>
    <row r="257" spans="4:8" ht="19.95" hidden="1" customHeight="1">
      <c r="D257" s="101"/>
      <c r="E257" s="9" t="s">
        <v>232</v>
      </c>
      <c r="F257" s="9">
        <f>S238</f>
        <v>0</v>
      </c>
      <c r="G257" s="54">
        <f t="shared" ca="1" si="141"/>
        <v>0</v>
      </c>
      <c r="H257" s="9">
        <f ca="1">U238</f>
        <v>0</v>
      </c>
    </row>
    <row r="258" spans="4:8" ht="19.95" hidden="1" customHeight="1">
      <c r="D258" s="101"/>
      <c r="E258" s="9" t="s">
        <v>114</v>
      </c>
      <c r="F258" s="9">
        <f ca="1">S252</f>
        <v>0</v>
      </c>
      <c r="G258" s="54">
        <f t="shared" ca="1" si="141"/>
        <v>0</v>
      </c>
      <c r="H258" s="9">
        <f ca="1">U252</f>
        <v>0</v>
      </c>
    </row>
    <row r="259" spans="4:8" ht="19.95" hidden="1" customHeight="1">
      <c r="D259" s="101"/>
      <c r="E259" s="9" t="s">
        <v>240</v>
      </c>
      <c r="F259" s="9"/>
      <c r="G259" s="54">
        <f ca="1">SUM(G255:G258)</f>
        <v>0</v>
      </c>
      <c r="H259" s="9"/>
    </row>
    <row r="260" spans="4:8" ht="19.95" hidden="1" customHeight="1">
      <c r="D260" s="102"/>
      <c r="E260" s="9" t="s">
        <v>25</v>
      </c>
      <c r="F260" s="38">
        <f ca="1">SUM(F255:F258)</f>
        <v>0</v>
      </c>
      <c r="G260" s="38">
        <f ca="1">SUM(G255:G258)</f>
        <v>0</v>
      </c>
      <c r="H260" s="38">
        <f ca="1">SUM(H255:H258)</f>
        <v>0</v>
      </c>
    </row>
  </sheetData>
  <sheetProtection algorithmName="SHA-512" hashValue="3x0CshAbIyIm1AS1TcU8EbacT0Dza/+EKjAbiq1+pxlUps/CuMoud0hgumOnVtF1CJ8AVuQy5HRYhMPdXsXkWw==" saltValue="THNKl09XmhZYnLZF0l9ivA==" spinCount="100000" sheet="1" selectLockedCells="1" autoFilter="0"/>
  <autoFilter ref="B1:C194" xr:uid="{E2637049-475B-4B54-AB42-DC3D5FBEF0BA}">
    <filterColumn colId="1">
      <colorFilter dxfId="0"/>
    </filterColumn>
  </autoFilter>
  <mergeCells count="35">
    <mergeCell ref="D198:D209"/>
    <mergeCell ref="D212:D223"/>
    <mergeCell ref="D226:D237"/>
    <mergeCell ref="D240:D251"/>
    <mergeCell ref="D254:D260"/>
    <mergeCell ref="Q188:U189"/>
    <mergeCell ref="Q190:U191"/>
    <mergeCell ref="P186:P187"/>
    <mergeCell ref="P188:P189"/>
    <mergeCell ref="P190:P191"/>
    <mergeCell ref="D79:D90"/>
    <mergeCell ref="R77:U77"/>
    <mergeCell ref="D64:D75"/>
    <mergeCell ref="D92:D98"/>
    <mergeCell ref="Q186:U187"/>
    <mergeCell ref="C178:C194"/>
    <mergeCell ref="D178:D194"/>
    <mergeCell ref="D100:D106"/>
    <mergeCell ref="D108:D120"/>
    <mergeCell ref="D159:D162"/>
    <mergeCell ref="D163:D166"/>
    <mergeCell ref="D167:D170"/>
    <mergeCell ref="D171:D175"/>
    <mergeCell ref="C159:C175"/>
    <mergeCell ref="D137:D142"/>
    <mergeCell ref="D143:D148"/>
    <mergeCell ref="D149:D157"/>
    <mergeCell ref="C131:C157"/>
    <mergeCell ref="D122:D129"/>
    <mergeCell ref="D131:D136"/>
    <mergeCell ref="D51:D52"/>
    <mergeCell ref="D53:D54"/>
    <mergeCell ref="D55:D56"/>
    <mergeCell ref="D57:D58"/>
    <mergeCell ref="C51:C58"/>
  </mergeCells>
  <phoneticPr fontId="2"/>
  <conditionalFormatting sqref="F13:O13">
    <cfRule type="expression" dxfId="5" priority="10">
      <formula>F25&lt;&gt;""</formula>
    </cfRule>
  </conditionalFormatting>
  <conditionalFormatting sqref="F26:O26">
    <cfRule type="expression" dxfId="4" priority="6">
      <formula>F14&lt;&gt;""</formula>
    </cfRule>
  </conditionalFormatting>
  <conditionalFormatting sqref="F64:O76">
    <cfRule type="cellIs" dxfId="3" priority="2" operator="equal">
      <formula>1</formula>
    </cfRule>
  </conditionalFormatting>
  <conditionalFormatting sqref="F79:O90">
    <cfRule type="cellIs" dxfId="2" priority="1" operator="equal">
      <formula>1</formula>
    </cfRule>
  </conditionalFormatting>
  <conditionalFormatting sqref="N187:N189">
    <cfRule type="cellIs" dxfId="1" priority="8" operator="lessThan">
      <formula>$N$184</formula>
    </cfRule>
  </conditionalFormatting>
  <dataValidations count="2">
    <dataValidation type="list" allowBlank="1" showInputMessage="1" showErrorMessage="1" sqref="F64:O76 F79:O90" xr:uid="{1F0EC4AC-5F4B-4D3A-A25A-763916687B55}">
      <formula1>"1"</formula1>
    </dataValidation>
    <dataValidation type="list" allowBlank="1" showInputMessage="1" showErrorMessage="1" sqref="F17:O17 F21:O21" xr:uid="{3728C617-7FB8-4173-BA3A-0EC90441AC1E}">
      <formula1>"はい"</formula1>
    </dataValidation>
  </dataValidations>
  <pageMargins left="0.7" right="0.7" top="0.75" bottom="0.75" header="0.3" footer="0.3"/>
  <pageSetup paperSize="9" scale="69" fitToHeight="0" orientation="landscape" r:id="rId1"/>
  <rowBreaks count="3" manualBreakCount="3">
    <brk id="62" max="20" man="1"/>
    <brk id="130" max="20" man="1"/>
    <brk id="158" max="20" man="1"/>
  </rowBreaks>
  <colBreaks count="2" manualBreakCount="2">
    <brk id="1" max="254" man="1"/>
    <brk id="2" max="254" man="1"/>
  </colBreaks>
  <cellWatches>
    <cellWatch r="P79"/>
  </cellWatch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9DE4-125D-48A4-8920-C6C1AC3B4E61}">
  <dimension ref="B1:M32"/>
  <sheetViews>
    <sheetView zoomScale="85" zoomScaleNormal="85" workbookViewId="0"/>
  </sheetViews>
  <sheetFormatPr defaultRowHeight="18"/>
  <cols>
    <col min="1" max="1" width="1.59765625" customWidth="1"/>
    <col min="2" max="2" width="2.5" bestFit="1" customWidth="1"/>
    <col min="3" max="3" width="5.8984375" bestFit="1" customWidth="1"/>
    <col min="4" max="13" width="17.59765625" bestFit="1" customWidth="1"/>
  </cols>
  <sheetData>
    <row r="1" spans="2:13" ht="9" customHeight="1"/>
    <row r="2" spans="2:13">
      <c r="D2" s="4" t="s">
        <v>111</v>
      </c>
      <c r="E2" s="5">
        <f>DATE(料率!D1,1,1)</f>
        <v>46023</v>
      </c>
    </row>
    <row r="3" spans="2:13">
      <c r="D3" t="s">
        <v>112</v>
      </c>
      <c r="E3" s="28">
        <f>DATE(料率!D1,4,1)</f>
        <v>46113</v>
      </c>
    </row>
    <row r="4" spans="2:13">
      <c r="C4" s="32" t="s">
        <v>78</v>
      </c>
      <c r="D4" s="6">
        <f>' '!F8</f>
        <v>0</v>
      </c>
      <c r="E4" s="6">
        <f>' '!G8</f>
        <v>0</v>
      </c>
      <c r="F4" s="6">
        <f>' '!H8</f>
        <v>0</v>
      </c>
      <c r="G4" s="6">
        <f>' '!I8</f>
        <v>0</v>
      </c>
      <c r="H4" s="6">
        <f>' '!J8</f>
        <v>0</v>
      </c>
      <c r="I4" s="6">
        <f>' '!K8</f>
        <v>0</v>
      </c>
      <c r="J4" s="6">
        <f>' '!L8</f>
        <v>0</v>
      </c>
      <c r="K4" s="6">
        <f>' '!M8</f>
        <v>0</v>
      </c>
      <c r="L4" s="6">
        <f>' '!N8</f>
        <v>0</v>
      </c>
      <c r="M4" s="6">
        <f>' '!O8</f>
        <v>0</v>
      </c>
    </row>
    <row r="5" spans="2:13">
      <c r="C5" s="106" t="s">
        <v>79</v>
      </c>
      <c r="D5" s="29" t="e">
        <f>IFERROR(VALUE(D18),VALUE(D19))</f>
        <v>#VALUE!</v>
      </c>
      <c r="E5" s="7" t="e">
        <f t="shared" ref="E5:M5" si="0">IFERROR(VALUE(E18),VALUE(E19))</f>
        <v>#VALUE!</v>
      </c>
      <c r="F5" s="7" t="e">
        <f t="shared" si="0"/>
        <v>#VALUE!</v>
      </c>
      <c r="G5" s="7" t="e">
        <f t="shared" si="0"/>
        <v>#VALUE!</v>
      </c>
      <c r="H5" s="7" t="e">
        <f t="shared" si="0"/>
        <v>#VALUE!</v>
      </c>
      <c r="I5" s="7" t="e">
        <f t="shared" si="0"/>
        <v>#VALUE!</v>
      </c>
      <c r="J5" s="7" t="e">
        <f t="shared" si="0"/>
        <v>#VALUE!</v>
      </c>
      <c r="K5" s="7" t="e">
        <f t="shared" si="0"/>
        <v>#VALUE!</v>
      </c>
      <c r="L5" s="7" t="e">
        <f t="shared" si="0"/>
        <v>#VALUE!</v>
      </c>
      <c r="M5" s="7" t="e">
        <f t="shared" si="0"/>
        <v>#VALUE!</v>
      </c>
    </row>
    <row r="6" spans="2:13">
      <c r="C6" s="107"/>
      <c r="D6" s="30" t="e">
        <f>IFERROR(VALUE(D18),VALUE(D19))</f>
        <v>#VALUE!</v>
      </c>
      <c r="E6" s="8" t="e">
        <f t="shared" ref="E6:M6" si="1">IFERROR(VALUE(E18),VALUE(E19))</f>
        <v>#VALUE!</v>
      </c>
      <c r="F6" s="8" t="e">
        <f t="shared" si="1"/>
        <v>#VALUE!</v>
      </c>
      <c r="G6" s="8" t="e">
        <f t="shared" si="1"/>
        <v>#VALUE!</v>
      </c>
      <c r="H6" s="8" t="e">
        <f t="shared" si="1"/>
        <v>#VALUE!</v>
      </c>
      <c r="I6" s="8" t="e">
        <f t="shared" si="1"/>
        <v>#VALUE!</v>
      </c>
      <c r="J6" s="8" t="e">
        <f t="shared" si="1"/>
        <v>#VALUE!</v>
      </c>
      <c r="K6" s="8" t="e">
        <f t="shared" si="1"/>
        <v>#VALUE!</v>
      </c>
      <c r="L6" s="8" t="e">
        <f t="shared" si="1"/>
        <v>#VALUE!</v>
      </c>
      <c r="M6" s="8" t="e">
        <f t="shared" si="1"/>
        <v>#VALUE!</v>
      </c>
    </row>
    <row r="7" spans="2:13">
      <c r="C7" s="107"/>
      <c r="D7" s="31">
        <f>ROUNDDOWN(IF(D4&lt;300,D4,YEARFRAC(D5,$E$2,1)),)</f>
        <v>0</v>
      </c>
      <c r="E7" s="4">
        <f>ROUNDDOWN(IF(E4&lt;300,E4,YEARFRAC(E5,$E$2,1)),)</f>
        <v>0</v>
      </c>
      <c r="F7" s="4">
        <f t="shared" ref="F7:M7" si="2">ROUNDDOWN(IF(F4&lt;300,F4,YEARFRAC(F5,$E$2,3)),)</f>
        <v>0</v>
      </c>
      <c r="G7" s="4">
        <f t="shared" si="2"/>
        <v>0</v>
      </c>
      <c r="H7" s="4">
        <f t="shared" si="2"/>
        <v>0</v>
      </c>
      <c r="I7" s="4">
        <f t="shared" si="2"/>
        <v>0</v>
      </c>
      <c r="J7" s="4">
        <f t="shared" si="2"/>
        <v>0</v>
      </c>
      <c r="K7" s="4">
        <f t="shared" si="2"/>
        <v>0</v>
      </c>
      <c r="L7" s="4">
        <f t="shared" si="2"/>
        <v>0</v>
      </c>
      <c r="M7" s="4">
        <f t="shared" si="2"/>
        <v>0</v>
      </c>
    </row>
    <row r="8" spans="2:13">
      <c r="C8" s="33"/>
      <c r="D8" s="4">
        <f>ROUNDDOWN(IF(D4&lt;300,D4,YEARFRAC(D5,$E$3,1)),)</f>
        <v>0</v>
      </c>
      <c r="E8" s="4">
        <f t="shared" ref="E8:M8" si="3">ROUNDDOWN(IF(E4&lt;300,E4,YEARFRAC(E5,$E$3,1)),)</f>
        <v>0</v>
      </c>
      <c r="F8" s="4">
        <f t="shared" si="3"/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4">
        <f t="shared" si="3"/>
        <v>0</v>
      </c>
      <c r="K8" s="4">
        <f t="shared" si="3"/>
        <v>0</v>
      </c>
      <c r="L8" s="4">
        <f t="shared" si="3"/>
        <v>0</v>
      </c>
      <c r="M8" s="4">
        <f t="shared" si="3"/>
        <v>0</v>
      </c>
    </row>
    <row r="9" spans="2:13">
      <c r="B9">
        <v>1</v>
      </c>
      <c r="C9" s="6" t="s">
        <v>80</v>
      </c>
      <c r="D9" t="str">
        <f>LEFT(D4,1)</f>
        <v>0</v>
      </c>
      <c r="E9" t="str">
        <f t="shared" ref="E9:M9" si="4">LEFT(E4,1)</f>
        <v>0</v>
      </c>
      <c r="F9" t="str">
        <f t="shared" si="4"/>
        <v>0</v>
      </c>
      <c r="G9" t="str">
        <f t="shared" si="4"/>
        <v>0</v>
      </c>
      <c r="H9" t="str">
        <f t="shared" si="4"/>
        <v>0</v>
      </c>
      <c r="I9" t="str">
        <f t="shared" si="4"/>
        <v>0</v>
      </c>
      <c r="J9" t="str">
        <f t="shared" si="4"/>
        <v>0</v>
      </c>
      <c r="K9" t="str">
        <f t="shared" si="4"/>
        <v>0</v>
      </c>
      <c r="L9" t="str">
        <f t="shared" si="4"/>
        <v>0</v>
      </c>
      <c r="M9" t="str">
        <f t="shared" si="4"/>
        <v>0</v>
      </c>
    </row>
    <row r="10" spans="2:13">
      <c r="B10">
        <v>2</v>
      </c>
      <c r="C10" s="6" t="s">
        <v>81</v>
      </c>
      <c r="D10" t="e">
        <f>CHOOSE(D9,$C$9,$C$10,$C$11,$C$12,$C$13,$C$14,$C$15,$C$16,$C$17)</f>
        <v>#VALUE!</v>
      </c>
      <c r="E10" t="e">
        <f t="shared" ref="E10:M10" si="5">CHOOSE(E9,$C$9,$C$10,$C$11,$C$12,$C$13,$C$14,$C$15,$C$16,$C$17)</f>
        <v>#VALUE!</v>
      </c>
      <c r="F10" t="e">
        <f t="shared" si="5"/>
        <v>#VALUE!</v>
      </c>
      <c r="G10" t="e">
        <f t="shared" si="5"/>
        <v>#VALUE!</v>
      </c>
      <c r="H10" t="e">
        <f t="shared" si="5"/>
        <v>#VALUE!</v>
      </c>
      <c r="I10" t="e">
        <f t="shared" si="5"/>
        <v>#VALUE!</v>
      </c>
      <c r="J10" t="e">
        <f t="shared" si="5"/>
        <v>#VALUE!</v>
      </c>
      <c r="K10" t="e">
        <f t="shared" si="5"/>
        <v>#VALUE!</v>
      </c>
      <c r="L10" t="e">
        <f t="shared" si="5"/>
        <v>#VALUE!</v>
      </c>
      <c r="M10" t="e">
        <f t="shared" si="5"/>
        <v>#VALUE!</v>
      </c>
    </row>
    <row r="11" spans="2:13">
      <c r="B11">
        <v>3</v>
      </c>
      <c r="C11" s="6" t="s">
        <v>82</v>
      </c>
      <c r="D11" t="str">
        <f>IF(LEN(D4)=7,MID(D4,2,2),"")</f>
        <v/>
      </c>
      <c r="E11" t="str">
        <f t="shared" ref="E11:M11" si="6">IF(LEN(E4)=7,MID(E4,2,2),"")</f>
        <v/>
      </c>
      <c r="F11" t="str">
        <f t="shared" si="6"/>
        <v/>
      </c>
      <c r="G11" t="str">
        <f t="shared" si="6"/>
        <v/>
      </c>
      <c r="H11" t="str">
        <f t="shared" si="6"/>
        <v/>
      </c>
      <c r="I11" t="str">
        <f t="shared" si="6"/>
        <v/>
      </c>
      <c r="J11" t="str">
        <f t="shared" si="6"/>
        <v/>
      </c>
      <c r="K11" t="str">
        <f t="shared" si="6"/>
        <v/>
      </c>
      <c r="L11" t="str">
        <f t="shared" si="6"/>
        <v/>
      </c>
      <c r="M11" t="str">
        <f t="shared" si="6"/>
        <v/>
      </c>
    </row>
    <row r="12" spans="2:13">
      <c r="B12">
        <v>4</v>
      </c>
      <c r="C12" s="6" t="s">
        <v>83</v>
      </c>
      <c r="D12" t="str">
        <f>IF(LEN(D4)=8,LEFT(D4,4),"")</f>
        <v/>
      </c>
      <c r="E12" t="str">
        <f t="shared" ref="E12:M12" si="7">IF(LEN(E4)=8,LEFT(E4,4),"")</f>
        <v/>
      </c>
      <c r="F12" t="str">
        <f t="shared" si="7"/>
        <v/>
      </c>
      <c r="G12" t="str">
        <f t="shared" si="7"/>
        <v/>
      </c>
      <c r="H12" t="str">
        <f t="shared" si="7"/>
        <v/>
      </c>
      <c r="I12" t="str">
        <f t="shared" si="7"/>
        <v/>
      </c>
      <c r="J12" t="str">
        <f t="shared" si="7"/>
        <v/>
      </c>
      <c r="K12" t="str">
        <f t="shared" si="7"/>
        <v/>
      </c>
      <c r="L12" t="str">
        <f t="shared" si="7"/>
        <v/>
      </c>
      <c r="M12" t="str">
        <f t="shared" si="7"/>
        <v/>
      </c>
    </row>
    <row r="13" spans="2:13">
      <c r="B13">
        <v>5</v>
      </c>
      <c r="C13" s="6" t="s">
        <v>84</v>
      </c>
      <c r="D13" t="s">
        <v>85</v>
      </c>
      <c r="E13" t="s">
        <v>85</v>
      </c>
      <c r="F13" t="s">
        <v>85</v>
      </c>
      <c r="G13" t="s">
        <v>85</v>
      </c>
      <c r="H13" t="s">
        <v>85</v>
      </c>
      <c r="I13" t="s">
        <v>85</v>
      </c>
      <c r="J13" t="s">
        <v>85</v>
      </c>
      <c r="K13" t="s">
        <v>85</v>
      </c>
      <c r="L13" t="s">
        <v>85</v>
      </c>
      <c r="M13" t="s">
        <v>85</v>
      </c>
    </row>
    <row r="14" spans="2:13">
      <c r="B14">
        <v>6</v>
      </c>
      <c r="C14" s="6"/>
      <c r="D14" t="e">
        <f>MID(D4,LEN(D4)-3,2)</f>
        <v>#VALUE!</v>
      </c>
      <c r="E14" t="e">
        <f t="shared" ref="E14:M14" si="8">MID(E4,LEN(E4)-3,2)</f>
        <v>#VALUE!</v>
      </c>
      <c r="F14" t="e">
        <f t="shared" si="8"/>
        <v>#VALUE!</v>
      </c>
      <c r="G14" t="e">
        <f t="shared" si="8"/>
        <v>#VALUE!</v>
      </c>
      <c r="H14" t="e">
        <f t="shared" si="8"/>
        <v>#VALUE!</v>
      </c>
      <c r="I14" t="e">
        <f t="shared" si="8"/>
        <v>#VALUE!</v>
      </c>
      <c r="J14" t="e">
        <f t="shared" si="8"/>
        <v>#VALUE!</v>
      </c>
      <c r="K14" t="e">
        <f t="shared" si="8"/>
        <v>#VALUE!</v>
      </c>
      <c r="L14" t="e">
        <f t="shared" si="8"/>
        <v>#VALUE!</v>
      </c>
      <c r="M14" t="e">
        <f t="shared" si="8"/>
        <v>#VALUE!</v>
      </c>
    </row>
    <row r="15" spans="2:13">
      <c r="B15">
        <v>7</v>
      </c>
      <c r="C15" s="6"/>
      <c r="D15" t="s">
        <v>86</v>
      </c>
      <c r="E15" t="s">
        <v>86</v>
      </c>
      <c r="F15" t="s">
        <v>86</v>
      </c>
      <c r="G15" t="s">
        <v>86</v>
      </c>
      <c r="H15" t="s">
        <v>86</v>
      </c>
      <c r="I15" t="s">
        <v>86</v>
      </c>
      <c r="J15" t="s">
        <v>86</v>
      </c>
      <c r="K15" t="s">
        <v>86</v>
      </c>
      <c r="L15" t="s">
        <v>86</v>
      </c>
      <c r="M15" t="s">
        <v>86</v>
      </c>
    </row>
    <row r="16" spans="2:13">
      <c r="B16">
        <v>8</v>
      </c>
      <c r="C16" s="6"/>
      <c r="D16" t="str">
        <f>RIGHT(D4,2)</f>
        <v>0</v>
      </c>
      <c r="E16" t="str">
        <f t="shared" ref="E16:M16" si="9">RIGHT(E4,2)</f>
        <v>0</v>
      </c>
      <c r="F16" t="str">
        <f t="shared" si="9"/>
        <v>0</v>
      </c>
      <c r="G16" t="str">
        <f t="shared" si="9"/>
        <v>0</v>
      </c>
      <c r="H16" t="str">
        <f t="shared" si="9"/>
        <v>0</v>
      </c>
      <c r="I16" t="str">
        <f t="shared" si="9"/>
        <v>0</v>
      </c>
      <c r="J16" t="str">
        <f t="shared" si="9"/>
        <v>0</v>
      </c>
      <c r="K16" t="str">
        <f t="shared" si="9"/>
        <v>0</v>
      </c>
      <c r="L16" t="str">
        <f t="shared" si="9"/>
        <v>0</v>
      </c>
      <c r="M16" t="str">
        <f t="shared" si="9"/>
        <v>0</v>
      </c>
    </row>
    <row r="17" spans="2:13">
      <c r="B17">
        <v>9</v>
      </c>
      <c r="C17" s="6"/>
      <c r="D17" t="s">
        <v>87</v>
      </c>
      <c r="E17" t="s">
        <v>87</v>
      </c>
      <c r="F17" t="s">
        <v>87</v>
      </c>
      <c r="G17" t="s">
        <v>87</v>
      </c>
      <c r="H17" t="s">
        <v>87</v>
      </c>
      <c r="I17" t="s">
        <v>87</v>
      </c>
      <c r="J17" t="s">
        <v>87</v>
      </c>
      <c r="K17" t="s">
        <v>87</v>
      </c>
      <c r="L17" t="s">
        <v>87</v>
      </c>
      <c r="M17" t="s">
        <v>87</v>
      </c>
    </row>
    <row r="18" spans="2:13">
      <c r="D18" t="e">
        <f>D10&amp;D11&amp;D13&amp;D14&amp;D15&amp;D16&amp;D17</f>
        <v>#VALUE!</v>
      </c>
      <c r="E18" t="e">
        <f t="shared" ref="E18:M18" si="10">E10&amp;E11&amp;E13&amp;E14&amp;E15&amp;E16&amp;E17</f>
        <v>#VALUE!</v>
      </c>
      <c r="F18" t="e">
        <f t="shared" si="10"/>
        <v>#VALUE!</v>
      </c>
      <c r="G18" t="e">
        <f t="shared" si="10"/>
        <v>#VALUE!</v>
      </c>
      <c r="H18" t="e">
        <f t="shared" si="10"/>
        <v>#VALUE!</v>
      </c>
      <c r="I18" t="e">
        <f t="shared" si="10"/>
        <v>#VALUE!</v>
      </c>
      <c r="J18" t="e">
        <f t="shared" si="10"/>
        <v>#VALUE!</v>
      </c>
      <c r="K18" t="e">
        <f t="shared" si="10"/>
        <v>#VALUE!</v>
      </c>
      <c r="L18" t="e">
        <f t="shared" si="10"/>
        <v>#VALUE!</v>
      </c>
      <c r="M18" t="e">
        <f t="shared" si="10"/>
        <v>#VALUE!</v>
      </c>
    </row>
    <row r="19" spans="2:13">
      <c r="C19">
        <f>YEAR(E2)</f>
        <v>2026</v>
      </c>
      <c r="D19" t="e">
        <f>D12&amp;D13&amp;D14&amp;D15&amp;D16&amp;D17</f>
        <v>#VALUE!</v>
      </c>
      <c r="E19" t="e">
        <f t="shared" ref="E19:M19" si="11">E12&amp;E13&amp;E14&amp;E15&amp;E16&amp;E17</f>
        <v>#VALUE!</v>
      </c>
      <c r="F19" t="e">
        <f t="shared" si="11"/>
        <v>#VALUE!</v>
      </c>
      <c r="G19" t="e">
        <f t="shared" si="11"/>
        <v>#VALUE!</v>
      </c>
      <c r="H19" t="e">
        <f t="shared" si="11"/>
        <v>#VALUE!</v>
      </c>
      <c r="I19" t="e">
        <f t="shared" si="11"/>
        <v>#VALUE!</v>
      </c>
      <c r="J19" t="e">
        <f t="shared" si="11"/>
        <v>#VALUE!</v>
      </c>
      <c r="K19" t="e">
        <f t="shared" si="11"/>
        <v>#VALUE!</v>
      </c>
      <c r="L19" t="e">
        <f t="shared" si="11"/>
        <v>#VALUE!</v>
      </c>
      <c r="M19" t="e">
        <f t="shared" si="11"/>
        <v>#VALUE!</v>
      </c>
    </row>
    <row r="20" spans="2:13">
      <c r="C20">
        <v>5</v>
      </c>
      <c r="D20" t="e">
        <f>IF(' '!F64="","",ROUNDDOWN(YEARFRAC(D$5,DATE($C$19,$C20,1),1),))</f>
        <v>#VALUE!</v>
      </c>
      <c r="E20" t="e">
        <f>IF(' '!G64="","",ROUNDDOWN(YEARFRAC(E$5,DATE($C$19,$C20,1),1),))</f>
        <v>#VALUE!</v>
      </c>
      <c r="F20" t="e">
        <f>IF(' '!H64="","",ROUNDDOWN(YEARFRAC(F$5,DATE($C$19,$C20,1),1),))</f>
        <v>#VALUE!</v>
      </c>
      <c r="G20" t="e">
        <f>IF(' '!I64="","",ROUNDDOWN(YEARFRAC(G$5,DATE($C$19,$C20,1),1),))</f>
        <v>#VALUE!</v>
      </c>
      <c r="H20" t="str">
        <f>IF(' '!J64="","",ROUNDDOWN(YEARFRAC(H$5,DATE($C$19,$C20,1),1),))</f>
        <v/>
      </c>
      <c r="I20" t="e">
        <f>IF(' '!K64="","",ROUNDDOWN(YEARFRAC(I$5,DATE($C$19,$C20,1),1),))</f>
        <v>#VALUE!</v>
      </c>
      <c r="J20" t="e">
        <f>IF(' '!L64="","",ROUNDDOWN(YEARFRAC(J$5,DATE($C$19,$C20,1),1),))</f>
        <v>#VALUE!</v>
      </c>
      <c r="K20" t="e">
        <f>IF(' '!M64="","",ROUNDDOWN(YEARFRAC(K$5,DATE($C$19,$C20,1),1),))</f>
        <v>#VALUE!</v>
      </c>
      <c r="L20" t="e">
        <f>IF(' '!N64="","",ROUNDDOWN(YEARFRAC(L$5,DATE($C$19,$C20,1),1),))</f>
        <v>#VALUE!</v>
      </c>
      <c r="M20" t="e">
        <f>IF(' '!O64="","",ROUNDDOWN(YEARFRAC(M$5,DATE($C$19,$C20,1),1),))</f>
        <v>#VALUE!</v>
      </c>
    </row>
    <row r="21" spans="2:13">
      <c r="C21">
        <v>6</v>
      </c>
      <c r="D21" t="e">
        <f>IF(' '!F65="","",ROUNDDOWN(YEARFRAC(D$5,DATE($C$19,$C21,1),1),))</f>
        <v>#VALUE!</v>
      </c>
      <c r="E21" t="e">
        <f>IF(' '!G65="","",ROUNDDOWN(YEARFRAC(E$5,DATE($C$19,$C21,1),1),))</f>
        <v>#VALUE!</v>
      </c>
      <c r="F21" t="e">
        <f>IF(' '!H65="","",ROUNDDOWN(YEARFRAC(F$5,DATE($C$19,$C21,1),1),))</f>
        <v>#VALUE!</v>
      </c>
      <c r="G21" t="e">
        <f>IF(' '!I65="","",ROUNDDOWN(YEARFRAC(G$5,DATE($C$19,$C21,1),1),))</f>
        <v>#VALUE!</v>
      </c>
      <c r="H21" t="str">
        <f>IF(' '!J65="","",ROUNDDOWN(YEARFRAC(H$5,DATE($C$19,$C21,1),1),))</f>
        <v/>
      </c>
      <c r="I21" t="e">
        <f>IF(' '!K65="","",ROUNDDOWN(YEARFRAC(I$5,DATE($C$19,$C21,1),1),))</f>
        <v>#VALUE!</v>
      </c>
      <c r="J21" t="e">
        <f>IF(' '!L65="","",ROUNDDOWN(YEARFRAC(J$5,DATE($C$19,$C21,1),1),))</f>
        <v>#VALUE!</v>
      </c>
      <c r="K21" t="e">
        <f>IF(' '!M65="","",ROUNDDOWN(YEARFRAC(K$5,DATE($C$19,$C21,1),1),))</f>
        <v>#VALUE!</v>
      </c>
      <c r="L21" t="e">
        <f>IF(' '!N65="","",ROUNDDOWN(YEARFRAC(L$5,DATE($C$19,$C21,1),1),))</f>
        <v>#VALUE!</v>
      </c>
      <c r="M21" t="e">
        <f>IF(' '!O65="","",ROUNDDOWN(YEARFRAC(M$5,DATE($C$19,$C21,1),1),))</f>
        <v>#VALUE!</v>
      </c>
    </row>
    <row r="22" spans="2:13">
      <c r="C22">
        <v>7</v>
      </c>
      <c r="D22" t="e">
        <f>IF(' '!F66="","",ROUNDDOWN(YEARFRAC(D$5,DATE($C$19,$C22,1),1),))</f>
        <v>#VALUE!</v>
      </c>
      <c r="E22" t="e">
        <f>IF(' '!G66="","",ROUNDDOWN(YEARFRAC(E$5,DATE($C$19,$C22,1),1),))</f>
        <v>#VALUE!</v>
      </c>
      <c r="F22" t="e">
        <f>IF(' '!H66="","",ROUNDDOWN(YEARFRAC(F$5,DATE($C$19,$C22,1),1),))</f>
        <v>#VALUE!</v>
      </c>
      <c r="G22" t="e">
        <f>IF(' '!I66="","",ROUNDDOWN(YEARFRAC(G$5,DATE($C$19,$C22,1),1),))</f>
        <v>#VALUE!</v>
      </c>
      <c r="H22" t="str">
        <f>IF(' '!J66="","",ROUNDDOWN(YEARFRAC(H$5,DATE($C$19,$C22,1),1),))</f>
        <v/>
      </c>
      <c r="I22" t="e">
        <f>IF(' '!K66="","",ROUNDDOWN(YEARFRAC(I$5,DATE($C$19,$C22,1),1),))</f>
        <v>#VALUE!</v>
      </c>
      <c r="J22" t="e">
        <f>IF(' '!L66="","",ROUNDDOWN(YEARFRAC(J$5,DATE($C$19,$C22,1),1),))</f>
        <v>#VALUE!</v>
      </c>
      <c r="K22" t="e">
        <f>IF(' '!M66="","",ROUNDDOWN(YEARFRAC(K$5,DATE($C$19,$C22,1),1),))</f>
        <v>#VALUE!</v>
      </c>
      <c r="L22" t="e">
        <f>IF(' '!N66="","",ROUNDDOWN(YEARFRAC(L$5,DATE($C$19,$C22,1),1),))</f>
        <v>#VALUE!</v>
      </c>
      <c r="M22" t="e">
        <f>IF(' '!O66="","",ROUNDDOWN(YEARFRAC(M$5,DATE($C$19,$C22,1),1),))</f>
        <v>#VALUE!</v>
      </c>
    </row>
    <row r="23" spans="2:13">
      <c r="C23">
        <v>8</v>
      </c>
      <c r="D23" t="e">
        <f>IF(' '!F67="","",ROUNDDOWN(YEARFRAC(D$5,DATE($C$19,$C23,1),1),))</f>
        <v>#VALUE!</v>
      </c>
      <c r="E23" t="e">
        <f>IF(' '!G67="","",ROUNDDOWN(YEARFRAC(E$5,DATE($C$19,$C23,1),1),))</f>
        <v>#VALUE!</v>
      </c>
      <c r="F23" t="e">
        <f>IF(' '!H67="","",ROUNDDOWN(YEARFRAC(F$5,DATE($C$19,$C23,1),1),))</f>
        <v>#VALUE!</v>
      </c>
      <c r="G23" t="e">
        <f>IF(' '!I67="","",ROUNDDOWN(YEARFRAC(G$5,DATE($C$19,$C23,1),1),))</f>
        <v>#VALUE!</v>
      </c>
      <c r="H23" t="str">
        <f>IF(' '!J67="","",ROUNDDOWN(YEARFRAC(H$5,DATE($C$19,$C23,1),1),))</f>
        <v/>
      </c>
      <c r="I23" t="e">
        <f>IF(' '!K67="","",ROUNDDOWN(YEARFRAC(I$5,DATE($C$19,$C23,1),1),))</f>
        <v>#VALUE!</v>
      </c>
      <c r="J23" t="e">
        <f>IF(' '!L67="","",ROUNDDOWN(YEARFRAC(J$5,DATE($C$19,$C23,1),1),))</f>
        <v>#VALUE!</v>
      </c>
      <c r="K23" t="e">
        <f>IF(' '!M67="","",ROUNDDOWN(YEARFRAC(K$5,DATE($C$19,$C23,1),1),))</f>
        <v>#VALUE!</v>
      </c>
      <c r="L23" t="e">
        <f>IF(' '!N67="","",ROUNDDOWN(YEARFRAC(L$5,DATE($C$19,$C23,1),1),))</f>
        <v>#VALUE!</v>
      </c>
      <c r="M23" t="e">
        <f>IF(' '!O67="","",ROUNDDOWN(YEARFRAC(M$5,DATE($C$19,$C23,1),1),))</f>
        <v>#VALUE!</v>
      </c>
    </row>
    <row r="24" spans="2:13">
      <c r="C24">
        <v>9</v>
      </c>
      <c r="D24" t="e">
        <f>IF(' '!F68="","",ROUNDDOWN(YEARFRAC(D$5,DATE($C$19,$C24,1),1),))</f>
        <v>#VALUE!</v>
      </c>
      <c r="E24" t="e">
        <f>IF(' '!G68="","",ROUNDDOWN(YEARFRAC(E$5,DATE($C$19,$C24,1),1),))</f>
        <v>#VALUE!</v>
      </c>
      <c r="F24" t="e">
        <f>IF(' '!H68="","",ROUNDDOWN(YEARFRAC(F$5,DATE($C$19,$C24,1),1),))</f>
        <v>#VALUE!</v>
      </c>
      <c r="G24" t="e">
        <f>IF(' '!I68="","",ROUNDDOWN(YEARFRAC(G$5,DATE($C$19,$C24,1),1),))</f>
        <v>#VALUE!</v>
      </c>
      <c r="H24" t="str">
        <f>IF(' '!J68="","",ROUNDDOWN(YEARFRAC(H$5,DATE($C$19,$C24,1),1),))</f>
        <v/>
      </c>
      <c r="I24" t="e">
        <f>IF(' '!K68="","",ROUNDDOWN(YEARFRAC(I$5,DATE($C$19,$C24,1),1),))</f>
        <v>#VALUE!</v>
      </c>
      <c r="J24" t="e">
        <f>IF(' '!L68="","",ROUNDDOWN(YEARFRAC(J$5,DATE($C$19,$C24,1),1),))</f>
        <v>#VALUE!</v>
      </c>
      <c r="K24" t="e">
        <f>IF(' '!M68="","",ROUNDDOWN(YEARFRAC(K$5,DATE($C$19,$C24,1),1),))</f>
        <v>#VALUE!</v>
      </c>
      <c r="L24" t="e">
        <f>IF(' '!N68="","",ROUNDDOWN(YEARFRAC(L$5,DATE($C$19,$C24,1),1),))</f>
        <v>#VALUE!</v>
      </c>
      <c r="M24" t="e">
        <f>IF(' '!O68="","",ROUNDDOWN(YEARFRAC(M$5,DATE($C$19,$C24,1),1),))</f>
        <v>#VALUE!</v>
      </c>
    </row>
    <row r="25" spans="2:13">
      <c r="C25">
        <v>10</v>
      </c>
      <c r="D25" t="e">
        <f>IF(' '!F69="","",ROUNDDOWN(YEARFRAC(D$5,DATE($C$19,$C25,1),1),))</f>
        <v>#VALUE!</v>
      </c>
      <c r="E25" t="e">
        <f>IF(' '!G69="","",ROUNDDOWN(YEARFRAC(E$5,DATE($C$19,$C25,1),1),))</f>
        <v>#VALUE!</v>
      </c>
      <c r="F25" t="e">
        <f>IF(' '!H69="","",ROUNDDOWN(YEARFRAC(F$5,DATE($C$19,$C25,1),1),))</f>
        <v>#VALUE!</v>
      </c>
      <c r="G25" t="e">
        <f>IF(' '!I69="","",ROUNDDOWN(YEARFRAC(G$5,DATE($C$19,$C25,1),1),))</f>
        <v>#VALUE!</v>
      </c>
      <c r="H25" t="str">
        <f>IF(' '!J69="","",ROUNDDOWN(YEARFRAC(H$5,DATE($C$19,$C25,1),1),))</f>
        <v/>
      </c>
      <c r="I25" t="e">
        <f>IF(' '!K69="","",ROUNDDOWN(YEARFRAC(I$5,DATE($C$19,$C25,1),1),))</f>
        <v>#VALUE!</v>
      </c>
      <c r="J25" t="e">
        <f>IF(' '!L69="","",ROUNDDOWN(YEARFRAC(J$5,DATE($C$19,$C25,1),1),))</f>
        <v>#VALUE!</v>
      </c>
      <c r="K25" t="e">
        <f>IF(' '!M69="","",ROUNDDOWN(YEARFRAC(K$5,DATE($C$19,$C25,1),1),))</f>
        <v>#VALUE!</v>
      </c>
      <c r="L25" t="e">
        <f>IF(' '!N69="","",ROUNDDOWN(YEARFRAC(L$5,DATE($C$19,$C25,1),1),))</f>
        <v>#VALUE!</v>
      </c>
      <c r="M25" t="e">
        <f>IF(' '!O69="","",ROUNDDOWN(YEARFRAC(M$5,DATE($C$19,$C25,1),1),))</f>
        <v>#VALUE!</v>
      </c>
    </row>
    <row r="26" spans="2:13">
      <c r="C26">
        <v>11</v>
      </c>
      <c r="D26" t="e">
        <f>IF(' '!F70="","",ROUNDDOWN(YEARFRAC(D$5,DATE($C$19,$C26,1),1),))</f>
        <v>#VALUE!</v>
      </c>
      <c r="E26" t="e">
        <f>IF(' '!G70="","",ROUNDDOWN(YEARFRAC(E$5,DATE($C$19,$C26,1),1),))</f>
        <v>#VALUE!</v>
      </c>
      <c r="F26" t="e">
        <f>IF(' '!H70="","",ROUNDDOWN(YEARFRAC(F$5,DATE($C$19,$C26,1),1),))</f>
        <v>#VALUE!</v>
      </c>
      <c r="G26" t="e">
        <f>IF(' '!I70="","",ROUNDDOWN(YEARFRAC(G$5,DATE($C$19,$C26,1),1),))</f>
        <v>#VALUE!</v>
      </c>
      <c r="H26" t="str">
        <f>IF(' '!J70="","",ROUNDDOWN(YEARFRAC(H$5,DATE($C$19,$C26,1),1),))</f>
        <v/>
      </c>
      <c r="I26" t="e">
        <f>IF(' '!K70="","",ROUNDDOWN(YEARFRAC(I$5,DATE($C$19,$C26,1),1),))</f>
        <v>#VALUE!</v>
      </c>
      <c r="J26" t="e">
        <f>IF(' '!L70="","",ROUNDDOWN(YEARFRAC(J$5,DATE($C$19,$C26,1),1),))</f>
        <v>#VALUE!</v>
      </c>
      <c r="K26" t="e">
        <f>IF(' '!M70="","",ROUNDDOWN(YEARFRAC(K$5,DATE($C$19,$C26,1),1),))</f>
        <v>#VALUE!</v>
      </c>
      <c r="L26" t="e">
        <f>IF(' '!N70="","",ROUNDDOWN(YEARFRAC(L$5,DATE($C$19,$C26,1),1),))</f>
        <v>#VALUE!</v>
      </c>
      <c r="M26" t="e">
        <f>IF(' '!O70="","",ROUNDDOWN(YEARFRAC(M$5,DATE($C$19,$C26,1),1),))</f>
        <v>#VALUE!</v>
      </c>
    </row>
    <row r="27" spans="2:13">
      <c r="C27" s="55">
        <v>12</v>
      </c>
      <c r="D27" s="55" t="e">
        <f>IF(' '!F71="","",ROUNDDOWN(YEARFRAC(D$5,DATE($C$19,$C27,1),1),))</f>
        <v>#VALUE!</v>
      </c>
      <c r="E27" s="55" t="e">
        <f>IF(' '!G71="","",ROUNDDOWN(YEARFRAC(E$5,DATE($C$19,$C27,1),1),))</f>
        <v>#VALUE!</v>
      </c>
      <c r="F27" s="55" t="e">
        <f>IF(' '!H71="","",ROUNDDOWN(YEARFRAC(F$5,DATE($C$19,$C27,1),1),))</f>
        <v>#VALUE!</v>
      </c>
      <c r="G27" s="55" t="e">
        <f>IF(' '!I71="","",ROUNDDOWN(YEARFRAC(G$5,DATE($C$19,$C27,1),1),))</f>
        <v>#VALUE!</v>
      </c>
      <c r="H27" s="55" t="str">
        <f>IF(' '!J71="","",ROUNDDOWN(YEARFRAC(H$5,DATE($C$19,$C27,1),1),))</f>
        <v/>
      </c>
      <c r="I27" s="55" t="e">
        <f>IF(' '!K71="","",ROUNDDOWN(YEARFRAC(I$5,DATE($C$19,$C27,1),1),))</f>
        <v>#VALUE!</v>
      </c>
      <c r="J27" s="55" t="e">
        <f>IF(' '!L71="","",ROUNDDOWN(YEARFRAC(J$5,DATE($C$19,$C27,1),1),))</f>
        <v>#VALUE!</v>
      </c>
      <c r="K27" s="55" t="e">
        <f>IF(' '!M71="","",ROUNDDOWN(YEARFRAC(K$5,DATE($C$19,$C27,1),1),))</f>
        <v>#VALUE!</v>
      </c>
      <c r="L27" s="55" t="e">
        <f>IF(' '!N71="","",ROUNDDOWN(YEARFRAC(L$5,DATE($C$19,$C27,1),1),))</f>
        <v>#VALUE!</v>
      </c>
      <c r="M27" s="55" t="e">
        <f>IF(' '!O71="","",ROUNDDOWN(YEARFRAC(M$5,DATE($C$19,$C27,1),1),))</f>
        <v>#VALUE!</v>
      </c>
    </row>
    <row r="28" spans="2:13">
      <c r="C28" s="85">
        <v>1</v>
      </c>
      <c r="D28" s="85" t="e">
        <f>IF(' '!F72="","",ROUNDDOWN(YEARFRAC(D$5,DATE($C$19+1,$C28,1),1),))</f>
        <v>#VALUE!</v>
      </c>
      <c r="E28" s="85" t="e">
        <f>IF(' '!G72="","",ROUNDDOWN(YEARFRAC(E$5,DATE($C$19+1,$C28,1),1),))</f>
        <v>#VALUE!</v>
      </c>
      <c r="F28" s="85" t="e">
        <f>IF(' '!H72="","",ROUNDDOWN(YEARFRAC(F$5,DATE($C$19+1,$C28,1),1),))</f>
        <v>#VALUE!</v>
      </c>
      <c r="G28" s="85" t="e">
        <f>IF(' '!I72="","",ROUNDDOWN(YEARFRAC(G$5,DATE($C$19+1,$C28,1),1),))</f>
        <v>#VALUE!</v>
      </c>
      <c r="H28" s="85" t="str">
        <f>IF(' '!J72="","",ROUNDDOWN(YEARFRAC(H$5,DATE($C$19+1,$C28,1),1),))</f>
        <v/>
      </c>
      <c r="I28" s="85" t="e">
        <f>IF(' '!K72="","",ROUNDDOWN(YEARFRAC(I$5,DATE($C$19+1,$C28,1),1),))</f>
        <v>#VALUE!</v>
      </c>
      <c r="J28" s="85" t="e">
        <f>IF(' '!L72="","",ROUNDDOWN(YEARFRAC(J$5,DATE($C$19+1,$C28,1),1),))</f>
        <v>#VALUE!</v>
      </c>
      <c r="K28" s="85" t="e">
        <f>IF(' '!M72="","",ROUNDDOWN(YEARFRAC(K$5,DATE($C$19+1,$C28,1),1),))</f>
        <v>#VALUE!</v>
      </c>
      <c r="L28" s="85" t="e">
        <f>IF(' '!N72="","",ROUNDDOWN(YEARFRAC(L$5,DATE($C$19+1,$C28,1),1),))</f>
        <v>#VALUE!</v>
      </c>
      <c r="M28" s="85" t="e">
        <f>IF(' '!O72="","",ROUNDDOWN(YEARFRAC(M$5,DATE($C$19+1,$C28,1),1),))</f>
        <v>#VALUE!</v>
      </c>
    </row>
    <row r="29" spans="2:13">
      <c r="C29">
        <v>2</v>
      </c>
      <c r="D29" t="e">
        <f>IF(' '!F73="","",ROUNDDOWN(YEARFRAC(D$5,DATE($C$19+1,$C29,1),1),))</f>
        <v>#VALUE!</v>
      </c>
      <c r="E29" t="e">
        <f>IF(' '!G73="","",ROUNDDOWN(YEARFRAC(E$5,DATE($C$19+1,$C29,1),1),))</f>
        <v>#VALUE!</v>
      </c>
      <c r="F29" t="e">
        <f>IF(' '!H73="","",ROUNDDOWN(YEARFRAC(F$5,DATE($C$19+1,$C29,1),1),))</f>
        <v>#VALUE!</v>
      </c>
      <c r="G29" t="e">
        <f>IF(' '!I73="","",ROUNDDOWN(YEARFRAC(G$5,DATE($C$19+1,$C29,1),1),))</f>
        <v>#VALUE!</v>
      </c>
      <c r="H29" t="str">
        <f>IF(' '!J73="","",ROUNDDOWN(YEARFRAC(H$5,DATE($C$19+1,$C29,1),1),))</f>
        <v/>
      </c>
      <c r="I29" t="e">
        <f>IF(' '!K73="","",ROUNDDOWN(YEARFRAC(I$5,DATE($C$19+1,$C29,1),1),))</f>
        <v>#VALUE!</v>
      </c>
      <c r="J29" t="e">
        <f>IF(' '!L73="","",ROUNDDOWN(YEARFRAC(J$5,DATE($C$19+1,$C29,1),1),))</f>
        <v>#VALUE!</v>
      </c>
      <c r="K29" t="e">
        <f>IF(' '!M73="","",ROUNDDOWN(YEARFRAC(K$5,DATE($C$19+1,$C29,1),1),))</f>
        <v>#VALUE!</v>
      </c>
      <c r="L29" t="e">
        <f>IF(' '!N73="","",ROUNDDOWN(YEARFRAC(L$5,DATE($C$19+1,$C29,1),1),))</f>
        <v>#VALUE!</v>
      </c>
      <c r="M29" t="e">
        <f>IF(' '!O73="","",ROUNDDOWN(YEARFRAC(M$5,DATE($C$19+1,$C29,1),1),))</f>
        <v>#VALUE!</v>
      </c>
    </row>
    <row r="30" spans="2:13">
      <c r="C30">
        <v>3</v>
      </c>
      <c r="D30" t="e">
        <f>IF(' '!F74="","",ROUNDDOWN(YEARFRAC(D$5,DATE($C$19+1,$C30,1),1),))</f>
        <v>#VALUE!</v>
      </c>
      <c r="E30" t="e">
        <f>IF(' '!G74="","",ROUNDDOWN(YEARFRAC(E$5,DATE($C$19+1,$C30,1),1),))</f>
        <v>#VALUE!</v>
      </c>
      <c r="F30" t="e">
        <f>IF(' '!H74="","",ROUNDDOWN(YEARFRAC(F$5,DATE($C$19+1,$C30,1),1),))</f>
        <v>#VALUE!</v>
      </c>
      <c r="G30" t="e">
        <f>IF(' '!I74="","",ROUNDDOWN(YEARFRAC(G$5,DATE($C$19+1,$C30,1),1),))</f>
        <v>#VALUE!</v>
      </c>
      <c r="H30" t="str">
        <f>IF(' '!J74="","",ROUNDDOWN(YEARFRAC(H$5,DATE($C$19+1,$C30,1),1),))</f>
        <v/>
      </c>
      <c r="I30" t="e">
        <f>IF(' '!K74="","",ROUNDDOWN(YEARFRAC(I$5,DATE($C$19+1,$C30,1),1),))</f>
        <v>#VALUE!</v>
      </c>
      <c r="J30" t="e">
        <f>IF(' '!L74="","",ROUNDDOWN(YEARFRAC(J$5,DATE($C$19+1,$C30,1),1),))</f>
        <v>#VALUE!</v>
      </c>
      <c r="K30" t="e">
        <f>IF(' '!M74="","",ROUNDDOWN(YEARFRAC(K$5,DATE($C$19+1,$C30,1),1),))</f>
        <v>#VALUE!</v>
      </c>
      <c r="L30" t="e">
        <f>IF(' '!N74="","",ROUNDDOWN(YEARFRAC(L$5,DATE($C$19+1,$C30,1),1),))</f>
        <v>#VALUE!</v>
      </c>
      <c r="M30" t="e">
        <f>IF(' '!O74="","",ROUNDDOWN(YEARFRAC(M$5,DATE($C$19+1,$C30,1),1),))</f>
        <v>#VALUE!</v>
      </c>
    </row>
    <row r="31" spans="2:13">
      <c r="C31">
        <v>4</v>
      </c>
      <c r="D31" t="e">
        <f>IF(' '!F75="","",ROUNDDOWN(YEARFRAC(D$5,DATE($C$19+1,$C31,1),1),))</f>
        <v>#VALUE!</v>
      </c>
      <c r="E31" t="e">
        <f>IF(' '!G75="","",ROUNDDOWN(YEARFRAC(E$5,DATE($C$19+1,$C31,1),1),))</f>
        <v>#VALUE!</v>
      </c>
      <c r="F31" t="e">
        <f>IF(' '!H75="","",ROUNDDOWN(YEARFRAC(F$5,DATE($C$19+1,$C31,1),1),))</f>
        <v>#VALUE!</v>
      </c>
      <c r="G31" t="e">
        <f>IF(' '!I75="","",ROUNDDOWN(YEARFRAC(G$5,DATE($C$19+1,$C31,1),1),))</f>
        <v>#VALUE!</v>
      </c>
      <c r="H31" t="str">
        <f>IF(' '!J75="","",ROUNDDOWN(YEARFRAC(H$5,DATE($C$19+1,$C31,1),1),))</f>
        <v/>
      </c>
      <c r="I31" t="e">
        <f>IF(' '!K75="","",ROUNDDOWN(YEARFRAC(I$5,DATE($C$19+1,$C31,1),1),))</f>
        <v>#VALUE!</v>
      </c>
      <c r="J31" t="e">
        <f>IF(' '!L75="","",ROUNDDOWN(YEARFRAC(J$5,DATE($C$19+1,$C31,1),1),))</f>
        <v>#VALUE!</v>
      </c>
      <c r="K31" t="e">
        <f>IF(' '!M75="","",ROUNDDOWN(YEARFRAC(K$5,DATE($C$19+1,$C31,1),1),))</f>
        <v>#VALUE!</v>
      </c>
      <c r="L31" t="e">
        <f>IF(' '!N75="","",ROUNDDOWN(YEARFRAC(L$5,DATE($C$19+1,$C31,1),1),))</f>
        <v>#VALUE!</v>
      </c>
      <c r="M31" t="e">
        <f>IF(' '!O75="","",ROUNDDOWN(YEARFRAC(M$5,DATE($C$19+1,$C31,1),1),))</f>
        <v>#VALUE!</v>
      </c>
    </row>
    <row r="32" spans="2:13">
      <c r="D32">
        <f>COUNTIFS(D20:D31,"&gt;=40",D20:D31,"&lt;=64")</f>
        <v>0</v>
      </c>
      <c r="E32">
        <f t="shared" ref="E32:F32" si="12">COUNTIFS(E20:E31,"&gt;=40",E20:E31,"&lt;=64")</f>
        <v>0</v>
      </c>
      <c r="F32">
        <f t="shared" si="12"/>
        <v>0</v>
      </c>
      <c r="G32">
        <f t="shared" ref="G32" si="13">COUNTIFS(G20:G31,"&gt;=40",G20:G31,"&lt;=64")</f>
        <v>0</v>
      </c>
      <c r="H32">
        <f t="shared" ref="H32" si="14">COUNTIFS(H20:H31,"&gt;=40",H20:H31,"&lt;=64")</f>
        <v>0</v>
      </c>
      <c r="I32">
        <f t="shared" ref="I32" si="15">COUNTIFS(I20:I31,"&gt;=40",I20:I31,"&lt;=64")</f>
        <v>0</v>
      </c>
      <c r="J32">
        <f t="shared" ref="J32" si="16">COUNTIFS(J20:J31,"&gt;=40",J20:J31,"&lt;=64")</f>
        <v>0</v>
      </c>
      <c r="K32">
        <f t="shared" ref="K32" si="17">COUNTIFS(K20:K31,"&gt;=40",K20:K31,"&lt;=64")</f>
        <v>0</v>
      </c>
      <c r="L32">
        <f t="shared" ref="L32" si="18">COUNTIFS(L20:L31,"&gt;=40",L20:L31,"&lt;=64")</f>
        <v>0</v>
      </c>
      <c r="M32">
        <f t="shared" ref="M32" si="19">COUNTIFS(M20:M31,"&gt;=40",M20:M31,"&lt;=64")</f>
        <v>0</v>
      </c>
    </row>
  </sheetData>
  <mergeCells count="1">
    <mergeCell ref="C5:C7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7BB1-42AA-4081-BD1F-218BA6045DE3}">
  <sheetPr>
    <pageSetUpPr fitToPage="1"/>
  </sheetPr>
  <dimension ref="B1:AU1257"/>
  <sheetViews>
    <sheetView showGridLines="0" workbookViewId="0">
      <selection activeCell="N7" sqref="N7"/>
    </sheetView>
  </sheetViews>
  <sheetFormatPr defaultColWidth="9" defaultRowHeight="12.6"/>
  <cols>
    <col min="1" max="1" width="1.59765625" style="1" customWidth="1"/>
    <col min="2" max="2" width="9" style="1"/>
    <col min="3" max="3" width="14.3984375" style="1" bestFit="1" customWidth="1"/>
    <col min="4" max="13" width="5" style="1" customWidth="1"/>
    <col min="14" max="14" width="19.59765625" style="1" bestFit="1" customWidth="1"/>
    <col min="15" max="24" width="14.09765625" style="1" bestFit="1" customWidth="1"/>
    <col min="25" max="25" width="5.5" style="1" customWidth="1"/>
    <col min="26" max="26" width="14.09765625" style="1" bestFit="1" customWidth="1"/>
    <col min="27" max="36" width="3.59765625" style="1" customWidth="1"/>
    <col min="37" max="37" width="12.8984375" style="1" bestFit="1" customWidth="1"/>
    <col min="38" max="47" width="13.59765625" style="1" bestFit="1" customWidth="1"/>
    <col min="48" max="16384" width="9" style="1"/>
  </cols>
  <sheetData>
    <row r="1" spans="2:47" ht="9" customHeight="1"/>
    <row r="2" spans="2:47">
      <c r="B2" s="1" t="s">
        <v>89</v>
      </c>
      <c r="AE2" s="10"/>
    </row>
    <row r="3" spans="2:47"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AG3" s="11"/>
      <c r="AH3" s="12"/>
    </row>
    <row r="4" spans="2:47">
      <c r="B4" s="1" t="s">
        <v>109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Z4" s="1" t="s">
        <v>110</v>
      </c>
      <c r="AG4" s="11"/>
      <c r="AH4" s="12"/>
    </row>
    <row r="5" spans="2:47">
      <c r="B5" s="13"/>
      <c r="C5" s="14" t="s">
        <v>90</v>
      </c>
      <c r="D5" s="14" t="s">
        <v>91</v>
      </c>
      <c r="E5" s="14"/>
      <c r="F5" s="14"/>
      <c r="G5" s="14"/>
      <c r="H5" s="14"/>
      <c r="I5" s="14"/>
      <c r="J5" s="14"/>
      <c r="K5" s="14"/>
      <c r="L5" s="14"/>
      <c r="M5" s="14"/>
      <c r="N5" s="14" t="s">
        <v>92</v>
      </c>
      <c r="O5" s="14" t="s">
        <v>93</v>
      </c>
      <c r="P5" s="3"/>
      <c r="Q5" s="3"/>
      <c r="R5" s="3"/>
      <c r="S5" s="3"/>
      <c r="T5" s="3"/>
      <c r="U5" s="3"/>
      <c r="V5" s="3"/>
      <c r="W5" s="3"/>
      <c r="X5" s="3"/>
      <c r="Z5" s="3" t="s">
        <v>94</v>
      </c>
      <c r="AA5" s="13">
        <f>IF(' '!F100&lt;65,0,30)</f>
        <v>30</v>
      </c>
      <c r="AB5" s="13">
        <f>IF(' '!G100&lt;65,0,30)</f>
        <v>30</v>
      </c>
      <c r="AC5" s="13">
        <f>IF(' '!H100&lt;65,0,30)</f>
        <v>30</v>
      </c>
      <c r="AD5" s="13">
        <f>IF(' '!I100&lt;65,0,30)</f>
        <v>30</v>
      </c>
      <c r="AE5" s="13">
        <f>IF(' '!J100&lt;65,0,30)</f>
        <v>30</v>
      </c>
      <c r="AF5" s="13">
        <f>IF(' '!K100&lt;65,0,30)</f>
        <v>30</v>
      </c>
      <c r="AG5" s="13">
        <f>IF(' '!L100&lt;65,0,30)</f>
        <v>30</v>
      </c>
      <c r="AH5" s="13">
        <f>IF(' '!M100&lt;65,0,30)</f>
        <v>30</v>
      </c>
      <c r="AI5" s="13">
        <f>IF(' '!N100&lt;65,0,30)</f>
        <v>30</v>
      </c>
      <c r="AJ5" s="3">
        <f>IF(' '!O100&lt;65,0,30)</f>
        <v>30</v>
      </c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2:47">
      <c r="B6" s="15"/>
      <c r="C6" s="25">
        <v>0</v>
      </c>
      <c r="D6" s="11">
        <f>IF(AND($N6&gt;' '!F$13,' '!F$13&gt;=$C6),1,0)</f>
        <v>1</v>
      </c>
      <c r="E6" s="11">
        <f>IF(AND($N6&gt;' '!G$13,' '!G$13&gt;=$C6),1,0)</f>
        <v>1</v>
      </c>
      <c r="F6" s="11">
        <f>IF(AND($N6&gt;' '!H$13,' '!H$13&gt;=$C6),1,0)</f>
        <v>1</v>
      </c>
      <c r="G6" s="11">
        <f>IF(AND($N6&gt;' '!I$13,' '!I$13&gt;=$C6),1,0)</f>
        <v>1</v>
      </c>
      <c r="H6" s="11">
        <f>IF(AND($N6&gt;' '!J$13,' '!J$13&gt;=$C6),1,0)</f>
        <v>1</v>
      </c>
      <c r="I6" s="11">
        <f>IF(AND($N6&gt;' '!K$13,' '!K$13&gt;=$C6),1,0)</f>
        <v>1</v>
      </c>
      <c r="J6" s="11">
        <f>IF(AND($N6&gt;' '!L$13,' '!L$13&gt;=$C6),1,0)</f>
        <v>1</v>
      </c>
      <c r="K6" s="11">
        <f>IF(AND($N6&gt;' '!M$13,' '!M$13&gt;=$C6),1,0)</f>
        <v>1</v>
      </c>
      <c r="L6" s="11">
        <f>IF(AND($N6&gt;' '!N$13,' '!N$13&gt;=$C6),1,0)</f>
        <v>1</v>
      </c>
      <c r="M6" s="11">
        <f>IF(AND($N6&gt;' '!O$13,' '!O$13&gt;=$C6),1,0)</f>
        <v>1</v>
      </c>
      <c r="N6" s="25">
        <v>651000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2:47">
      <c r="B7" s="18"/>
      <c r="C7" s="26">
        <v>651000</v>
      </c>
      <c r="D7" s="11">
        <f>IF(AND($N7&gt;' '!F$13,' '!F$13&gt;=$C7),1,0)</f>
        <v>0</v>
      </c>
      <c r="E7" s="11">
        <f>IF(AND($N7&gt;' '!G$13,' '!G$13&gt;=$C7),1,0)</f>
        <v>0</v>
      </c>
      <c r="F7" s="11">
        <f>IF(AND($N7&gt;' '!H$13,' '!H$13&gt;=$C7),1,0)</f>
        <v>0</v>
      </c>
      <c r="G7" s="11">
        <f>IF(AND($N7&gt;' '!I$13,' '!I$13&gt;=$C7),1,0)</f>
        <v>0</v>
      </c>
      <c r="H7" s="11">
        <f>IF(AND($N7&gt;' '!J$13,' '!J$13&gt;=$C7),1,0)</f>
        <v>0</v>
      </c>
      <c r="I7" s="11">
        <f>IF(AND($N7&gt;' '!K$13,' '!K$13&gt;=$C7),1,0)</f>
        <v>0</v>
      </c>
      <c r="J7" s="11">
        <f>IF(AND($N7&gt;' '!L$13,' '!L$13&gt;=$C7),1,0)</f>
        <v>0</v>
      </c>
      <c r="K7" s="11">
        <f>IF(AND($N7&gt;' '!M$13,' '!M$13&gt;=$C7),1,0)</f>
        <v>0</v>
      </c>
      <c r="L7" s="11">
        <f>IF(AND($N7&gt;' '!N$13,' '!N$13&gt;=$C7),1,0)</f>
        <v>0</v>
      </c>
      <c r="M7" s="11">
        <f>IF(AND($N7&gt;' '!O$13,' '!O$13&gt;=$C7),1,0)</f>
        <v>0</v>
      </c>
      <c r="N7" s="26">
        <v>1900000</v>
      </c>
      <c r="O7" s="19">
        <f>' '!F13-650000</f>
        <v>-650000</v>
      </c>
      <c r="P7" s="19">
        <f>' '!G13-650000</f>
        <v>-650000</v>
      </c>
      <c r="Q7" s="19">
        <f>' '!H13-650000</f>
        <v>-650000</v>
      </c>
      <c r="R7" s="19">
        <f>' '!I13-650000</f>
        <v>-650000</v>
      </c>
      <c r="S7" s="19">
        <f>' '!J13-650000</f>
        <v>-650000</v>
      </c>
      <c r="T7" s="19">
        <f>' '!K13-650000</f>
        <v>-650000</v>
      </c>
      <c r="U7" s="19">
        <f>' '!L13-5650000</f>
        <v>-5650000</v>
      </c>
      <c r="V7" s="19">
        <f>' '!M13-650000</f>
        <v>-650000</v>
      </c>
      <c r="W7" s="19">
        <f>' '!N13-650000</f>
        <v>-650000</v>
      </c>
      <c r="X7" s="19">
        <f>' '!O13-650000</f>
        <v>-650000</v>
      </c>
      <c r="Y7" s="16"/>
      <c r="Z7" s="3" t="s">
        <v>95</v>
      </c>
      <c r="AA7" s="13">
        <f>IF(' '!F108+' '!F24&lt;=10000000,0,IF(' '!F108+' '!F24&lt;=20000000,10,20))</f>
        <v>0</v>
      </c>
      <c r="AB7" s="13">
        <f>IF(' '!G108+' '!G24&lt;=10000000,0,IF(' '!G108+' '!G24&lt;=20000000,10,20))</f>
        <v>0</v>
      </c>
      <c r="AC7" s="13">
        <f>IF(' '!H108+' '!H24&lt;=10000000,0,IF(' '!H108+' '!H24&lt;=20000000,10,20))</f>
        <v>0</v>
      </c>
      <c r="AD7" s="13">
        <f>IF(' '!I108+' '!I24&lt;=10000000,0,IF(' '!I108+' '!I24&lt;=20000000,10,20))</f>
        <v>0</v>
      </c>
      <c r="AE7" s="13">
        <f>IF(' '!J108+' '!J24&lt;=10000000,0,IF(' '!J108+' '!J24&lt;=20000000,10,20))</f>
        <v>0</v>
      </c>
      <c r="AF7" s="13">
        <f>IF(' '!K108+' '!K24&lt;=10000000,0,IF(' '!K108+' '!K24&lt;=20000000,10,20))</f>
        <v>0</v>
      </c>
      <c r="AG7" s="13">
        <f>IF(' '!L108+' '!L24&lt;=10000000,0,IF(' '!L108+' '!L24&lt;=20000000,10,20))</f>
        <v>0</v>
      </c>
      <c r="AH7" s="13">
        <f>IF(' '!M108+' '!M24&lt;=10000000,0,IF(' '!M108+' '!M24&lt;=20000000,10,20))</f>
        <v>0</v>
      </c>
      <c r="AI7" s="13">
        <f>IF(' '!N108+' '!N24&lt;=10000000,0,IF(' '!N108+' '!N24&lt;=20000000,10,20))</f>
        <v>0</v>
      </c>
      <c r="AJ7" s="3">
        <f>IF(' '!O108+' '!O24&lt;=10000000,0,IF(' '!O108+' '!O24&lt;=20000000,10,20))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2:47">
      <c r="B8" s="20">
        <v>1</v>
      </c>
      <c r="C8" s="25">
        <v>1900000</v>
      </c>
      <c r="D8" s="11">
        <f>IF(AND($N8&gt;' '!F$13,' '!F$13&gt;=$C8),1,0)</f>
        <v>0</v>
      </c>
      <c r="E8" s="11">
        <f>IF(AND($N8&gt;' '!G$13,' '!G$13&gt;=$C8),1,0)</f>
        <v>0</v>
      </c>
      <c r="F8" s="11">
        <f>IF(AND($N8&gt;' '!H$13,' '!H$13&gt;=$C8),1,0)</f>
        <v>0</v>
      </c>
      <c r="G8" s="11">
        <f>IF(AND($N8&gt;' '!I$13,' '!I$13&gt;=$C8),1,0)</f>
        <v>0</v>
      </c>
      <c r="H8" s="11">
        <f>IF(AND($N8&gt;' '!J$13,' '!J$13&gt;=$C8),1,0)</f>
        <v>0</v>
      </c>
      <c r="I8" s="11">
        <f>IF(AND($N8&gt;' '!K$13,' '!K$13&gt;=$C8),1,0)</f>
        <v>0</v>
      </c>
      <c r="J8" s="11">
        <f>IF(AND($N8&gt;' '!L$13,' '!L$13&gt;=$C8),1,0)</f>
        <v>0</v>
      </c>
      <c r="K8" s="11">
        <f>IF(AND($N8&gt;' '!M$13,' '!M$13&gt;=$C8),1,0)</f>
        <v>0</v>
      </c>
      <c r="L8" s="11">
        <f>IF(AND($N8&gt;' '!N$13,' '!N$13&gt;=$C8),1,0)</f>
        <v>0</v>
      </c>
      <c r="M8" s="11">
        <f>IF(AND($N8&gt;' '!O$13,' '!O$13&gt;=$C8),1,0)</f>
        <v>0</v>
      </c>
      <c r="N8" s="25">
        <v>1904000</v>
      </c>
      <c r="O8" s="17">
        <v>1250000</v>
      </c>
      <c r="P8" s="17">
        <v>1250000</v>
      </c>
      <c r="Q8" s="17">
        <v>1250000</v>
      </c>
      <c r="R8" s="17">
        <v>1250000</v>
      </c>
      <c r="S8" s="17">
        <v>1250000</v>
      </c>
      <c r="T8" s="17">
        <v>1250000</v>
      </c>
      <c r="U8" s="17">
        <v>1250000</v>
      </c>
      <c r="V8" s="17">
        <v>1250000</v>
      </c>
      <c r="W8" s="17">
        <v>1250000</v>
      </c>
      <c r="X8" s="17">
        <v>1250000</v>
      </c>
    </row>
    <row r="9" spans="2:47">
      <c r="B9" s="20">
        <v>2</v>
      </c>
      <c r="C9" s="25">
        <v>1904000</v>
      </c>
      <c r="D9" s="11">
        <f>IF(AND($N9&gt;' '!F$13,' '!F$13&gt;=$C9),1,0)</f>
        <v>0</v>
      </c>
      <c r="E9" s="11">
        <f>IF(AND($N9&gt;' '!G$13,' '!G$13&gt;=$C9),1,0)</f>
        <v>0</v>
      </c>
      <c r="F9" s="11">
        <f>IF(AND($N9&gt;' '!H$13,' '!H$13&gt;=$C9),1,0)</f>
        <v>0</v>
      </c>
      <c r="G9" s="11">
        <f>IF(AND($N9&gt;' '!I$13,' '!I$13&gt;=$C9),1,0)</f>
        <v>0</v>
      </c>
      <c r="H9" s="11">
        <f>IF(AND($N9&gt;' '!J$13,' '!J$13&gt;=$C9),1,0)</f>
        <v>0</v>
      </c>
      <c r="I9" s="11">
        <f>IF(AND($N9&gt;' '!K$13,' '!K$13&gt;=$C9),1,0)</f>
        <v>0</v>
      </c>
      <c r="J9" s="11">
        <f>IF(AND($N9&gt;' '!L$13,' '!L$13&gt;=$C9),1,0)</f>
        <v>0</v>
      </c>
      <c r="K9" s="11">
        <f>IF(AND($N9&gt;' '!M$13,' '!M$13&gt;=$C9),1,0)</f>
        <v>0</v>
      </c>
      <c r="L9" s="11">
        <f>IF(AND($N9&gt;' '!N$13,' '!N$13&gt;=$C9),1,0)</f>
        <v>0</v>
      </c>
      <c r="M9" s="11">
        <f>IF(AND($N9&gt;' '!O$13,' '!O$13&gt;=$C9),1,0)</f>
        <v>0</v>
      </c>
      <c r="N9" s="25">
        <v>1908000</v>
      </c>
      <c r="O9" s="17">
        <v>1252800</v>
      </c>
      <c r="P9" s="17">
        <v>1252800</v>
      </c>
      <c r="Q9" s="17">
        <v>1252800</v>
      </c>
      <c r="R9" s="17">
        <v>1252800</v>
      </c>
      <c r="S9" s="17">
        <v>1252800</v>
      </c>
      <c r="T9" s="17">
        <v>1252800</v>
      </c>
      <c r="U9" s="17">
        <v>1252800</v>
      </c>
      <c r="V9" s="17">
        <v>1252800</v>
      </c>
      <c r="W9" s="17">
        <v>1252800</v>
      </c>
      <c r="X9" s="17">
        <v>1252800</v>
      </c>
      <c r="Z9" s="108" t="s">
        <v>96</v>
      </c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10"/>
      <c r="AR9" s="10"/>
      <c r="AS9" s="11"/>
    </row>
    <row r="10" spans="2:47">
      <c r="B10" s="20">
        <v>3</v>
      </c>
      <c r="C10" s="26">
        <v>1908000</v>
      </c>
      <c r="D10" s="11">
        <f>IF(AND($N10&gt;' '!F$13,' '!F$13&gt;=$C10),1,0)</f>
        <v>0</v>
      </c>
      <c r="E10" s="11">
        <f>IF(AND($N10&gt;' '!G$13,' '!G$13&gt;=$C10),1,0)</f>
        <v>0</v>
      </c>
      <c r="F10" s="11">
        <f>IF(AND($N10&gt;' '!H$13,' '!H$13&gt;=$C10),1,0)</f>
        <v>0</v>
      </c>
      <c r="G10" s="11">
        <f>IF(AND($N10&gt;' '!I$13,' '!I$13&gt;=$C10),1,0)</f>
        <v>0</v>
      </c>
      <c r="H10" s="11">
        <f>IF(AND($N10&gt;' '!J$13,' '!J$13&gt;=$C10),1,0)</f>
        <v>0</v>
      </c>
      <c r="I10" s="11">
        <f>IF(AND($N10&gt;' '!K$13,' '!K$13&gt;=$C10),1,0)</f>
        <v>0</v>
      </c>
      <c r="J10" s="11">
        <f>IF(AND($N10&gt;' '!L$13,' '!L$13&gt;=$C10),1,0)</f>
        <v>0</v>
      </c>
      <c r="K10" s="11">
        <f>IF(AND($N10&gt;' '!M$13,' '!M$13&gt;=$C10),1,0)</f>
        <v>0</v>
      </c>
      <c r="L10" s="11">
        <f>IF(AND($N10&gt;' '!N$13,' '!N$13&gt;=$C10),1,0)</f>
        <v>0</v>
      </c>
      <c r="M10" s="11">
        <f>IF(AND($N10&gt;' '!O$13,' '!O$13&gt;=$C10),1,0)</f>
        <v>0</v>
      </c>
      <c r="N10" s="26">
        <v>1912000</v>
      </c>
      <c r="O10" s="19">
        <v>1255600</v>
      </c>
      <c r="P10" s="19">
        <v>1255600</v>
      </c>
      <c r="Q10" s="19">
        <v>1255600</v>
      </c>
      <c r="R10" s="19">
        <v>1255600</v>
      </c>
      <c r="S10" s="19">
        <v>1255600</v>
      </c>
      <c r="T10" s="19">
        <v>1255600</v>
      </c>
      <c r="U10" s="19">
        <v>1255600</v>
      </c>
      <c r="V10" s="19">
        <v>1255600</v>
      </c>
      <c r="W10" s="19">
        <v>1255600</v>
      </c>
      <c r="X10" s="19">
        <v>1255600</v>
      </c>
      <c r="Z10" s="21">
        <v>0</v>
      </c>
      <c r="AA10" s="22">
        <f>IF(' '!F$14&lt;=$AK10,1,0)</f>
        <v>1</v>
      </c>
      <c r="AB10" s="22">
        <f>IF(' '!G$14&lt;=$AK10,1,0)</f>
        <v>1</v>
      </c>
      <c r="AC10" s="22">
        <f>IF(' '!H$14&lt;=$AK10,1,0)</f>
        <v>1</v>
      </c>
      <c r="AD10" s="22">
        <f>IF(' '!I$14&lt;=$AK10,1,0)</f>
        <v>1</v>
      </c>
      <c r="AE10" s="22">
        <f>IF(' '!J$14&lt;=$AK10,1,0)</f>
        <v>1</v>
      </c>
      <c r="AF10" s="22">
        <f>IF(' '!K$14&lt;=$AK10,1,0)</f>
        <v>1</v>
      </c>
      <c r="AG10" s="22">
        <f>IF(' '!L$14&lt;=$AK10,1,0)</f>
        <v>1</v>
      </c>
      <c r="AH10" s="22">
        <f>IF(' '!M$14&lt;=$AK10,1,0)</f>
        <v>1</v>
      </c>
      <c r="AI10" s="22">
        <f>IF(' '!N$14&lt;=$AK10,1,0)</f>
        <v>1</v>
      </c>
      <c r="AJ10" s="22">
        <f>IF(' '!O$14&lt;=$AK10,1,0)</f>
        <v>1</v>
      </c>
      <c r="AK10" s="23">
        <v>600000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</row>
    <row r="11" spans="2:47">
      <c r="B11" s="20">
        <v>4</v>
      </c>
      <c r="C11" s="25">
        <v>1912000</v>
      </c>
      <c r="D11" s="11">
        <f>IF(AND($N11&gt;' '!F$13,' '!F$13&gt;=$C11),1,0)</f>
        <v>0</v>
      </c>
      <c r="E11" s="11">
        <f>IF(AND($N11&gt;' '!G$13,' '!G$13&gt;=$C11),1,0)</f>
        <v>0</v>
      </c>
      <c r="F11" s="11">
        <f>IF(AND($N11&gt;' '!H$13,' '!H$13&gt;=$C11),1,0)</f>
        <v>0</v>
      </c>
      <c r="G11" s="11">
        <f>IF(AND($N11&gt;' '!I$13,' '!I$13&gt;=$C11),1,0)</f>
        <v>0</v>
      </c>
      <c r="H11" s="11">
        <f>IF(AND($N11&gt;' '!J$13,' '!J$13&gt;=$C11),1,0)</f>
        <v>0</v>
      </c>
      <c r="I11" s="11">
        <f>IF(AND($N11&gt;' '!K$13,' '!K$13&gt;=$C11),1,0)</f>
        <v>0</v>
      </c>
      <c r="J11" s="11">
        <f>IF(AND($N11&gt;' '!L$13,' '!L$13&gt;=$C11),1,0)</f>
        <v>0</v>
      </c>
      <c r="K11" s="11">
        <f>IF(AND($N11&gt;' '!M$13,' '!M$13&gt;=$C11),1,0)</f>
        <v>0</v>
      </c>
      <c r="L11" s="11">
        <f>IF(AND($N11&gt;' '!N$13,' '!N$13&gt;=$C11),1,0)</f>
        <v>0</v>
      </c>
      <c r="M11" s="11">
        <f>IF(AND($N11&gt;' '!O$13,' '!O$13&gt;=$C11),1,0)</f>
        <v>0</v>
      </c>
      <c r="N11" s="25">
        <v>1916000</v>
      </c>
      <c r="O11" s="17">
        <v>1258400</v>
      </c>
      <c r="P11" s="17">
        <v>1258400</v>
      </c>
      <c r="Q11" s="17">
        <v>1258400</v>
      </c>
      <c r="R11" s="17">
        <v>1258400</v>
      </c>
      <c r="S11" s="17">
        <v>1258400</v>
      </c>
      <c r="T11" s="17">
        <v>1258400</v>
      </c>
      <c r="U11" s="17">
        <v>1258400</v>
      </c>
      <c r="V11" s="17">
        <v>1258400</v>
      </c>
      <c r="W11" s="17">
        <v>1258400</v>
      </c>
      <c r="X11" s="17">
        <v>1258400</v>
      </c>
      <c r="Z11" s="21">
        <v>600001</v>
      </c>
      <c r="AA11" s="22">
        <f>IF(AND($Z11&lt;=' '!F$14,' '!F$14&lt;=$AK11),1,0)</f>
        <v>0</v>
      </c>
      <c r="AB11" s="22">
        <f>IF(AND($Z11&lt;=' '!G$14,' '!G$14&lt;=$AK11),1,0)</f>
        <v>0</v>
      </c>
      <c r="AC11" s="22">
        <f>IF(AND($Z11&lt;=' '!H$14,' '!H$14&lt;=$AK11),1,0)</f>
        <v>0</v>
      </c>
      <c r="AD11" s="22">
        <f>IF(AND($Z11&lt;=' '!I$14,' '!I$14&lt;=$AK11),1,0)</f>
        <v>0</v>
      </c>
      <c r="AE11" s="22">
        <f>IF(AND($Z11&lt;=' '!J$14,' '!J$14&lt;=$AK11),1,0)</f>
        <v>0</v>
      </c>
      <c r="AF11" s="22">
        <f>IF(AND($Z11&lt;=' '!K$14,' '!K$14&lt;=$AK11),1,0)</f>
        <v>0</v>
      </c>
      <c r="AG11" s="22">
        <f>IF(AND($Z11&lt;=' '!L$14,' '!L$14&lt;=$AK11),1,0)</f>
        <v>0</v>
      </c>
      <c r="AH11" s="22">
        <f>IF(AND($Z11&lt;=' '!M$14,' '!M$14&lt;=$AK11),1,0)</f>
        <v>0</v>
      </c>
      <c r="AI11" s="22">
        <f>IF(AND($Z11&lt;=' '!N$14,' '!N$14&lt;=$AK11),1,0)</f>
        <v>0</v>
      </c>
      <c r="AJ11" s="22">
        <f>IF(AND($Z11&lt;=' '!O$14,' '!O$14&lt;=$AK11),1,0)</f>
        <v>0</v>
      </c>
      <c r="AK11" s="23">
        <v>1299999</v>
      </c>
      <c r="AL11" s="24">
        <f>' '!F$14-600000</f>
        <v>-600000</v>
      </c>
      <c r="AM11" s="24">
        <f>' '!G$14-600000</f>
        <v>-600000</v>
      </c>
      <c r="AN11" s="24">
        <f>' '!H$14-600000</f>
        <v>-600000</v>
      </c>
      <c r="AO11" s="24">
        <f>' '!I$14-600000</f>
        <v>-600000</v>
      </c>
      <c r="AP11" s="24">
        <f>' '!J$14-600000</f>
        <v>-600000</v>
      </c>
      <c r="AQ11" s="24">
        <f>' '!K$14-600000</f>
        <v>-600000</v>
      </c>
      <c r="AR11" s="24">
        <f>' '!L$14-600000</f>
        <v>-600000</v>
      </c>
      <c r="AS11" s="24">
        <f>' '!M$14-600000</f>
        <v>-600000</v>
      </c>
      <c r="AT11" s="24">
        <f>' '!N$14-600000</f>
        <v>-600000</v>
      </c>
      <c r="AU11" s="24">
        <f>' '!O$14-600000</f>
        <v>-600000</v>
      </c>
    </row>
    <row r="12" spans="2:47">
      <c r="B12" s="18">
        <v>5</v>
      </c>
      <c r="C12" s="25">
        <v>1916000</v>
      </c>
      <c r="D12" s="11">
        <f>IF(AND($N12&gt;' '!F$13,' '!F$13&gt;=$C12),1,0)</f>
        <v>0</v>
      </c>
      <c r="E12" s="11">
        <f>IF(AND($N12&gt;' '!G$13,' '!G$13&gt;=$C12),1,0)</f>
        <v>0</v>
      </c>
      <c r="F12" s="11">
        <f>IF(AND($N12&gt;' '!H$13,' '!H$13&gt;=$C12),1,0)</f>
        <v>0</v>
      </c>
      <c r="G12" s="11">
        <f>IF(AND($N12&gt;' '!I$13,' '!I$13&gt;=$C12),1,0)</f>
        <v>0</v>
      </c>
      <c r="H12" s="11">
        <f>IF(AND($N12&gt;' '!J$13,' '!J$13&gt;=$C12),1,0)</f>
        <v>0</v>
      </c>
      <c r="I12" s="11">
        <f>IF(AND($N12&gt;' '!K$13,' '!K$13&gt;=$C12),1,0)</f>
        <v>0</v>
      </c>
      <c r="J12" s="11">
        <f>IF(AND($N12&gt;' '!L$13,' '!L$13&gt;=$C12),1,0)</f>
        <v>0</v>
      </c>
      <c r="K12" s="11">
        <f>IF(AND($N12&gt;' '!M$13,' '!M$13&gt;=$C12),1,0)</f>
        <v>0</v>
      </c>
      <c r="L12" s="11">
        <f>IF(AND($N12&gt;' '!N$13,' '!N$13&gt;=$C12),1,0)</f>
        <v>0</v>
      </c>
      <c r="M12" s="11">
        <f>IF(AND($N12&gt;' '!O$13,' '!O$13&gt;=$C12),1,0)</f>
        <v>0</v>
      </c>
      <c r="N12" s="25">
        <v>1920000</v>
      </c>
      <c r="O12" s="17">
        <v>1261200</v>
      </c>
      <c r="P12" s="17">
        <v>1261200</v>
      </c>
      <c r="Q12" s="17">
        <v>1261200</v>
      </c>
      <c r="R12" s="17">
        <v>1261200</v>
      </c>
      <c r="S12" s="17">
        <v>1261200</v>
      </c>
      <c r="T12" s="17">
        <v>1261200</v>
      </c>
      <c r="U12" s="17">
        <v>1261200</v>
      </c>
      <c r="V12" s="17">
        <v>1261200</v>
      </c>
      <c r="W12" s="17">
        <v>1261200</v>
      </c>
      <c r="X12" s="17">
        <v>1261200</v>
      </c>
      <c r="Z12" s="21">
        <v>1300000</v>
      </c>
      <c r="AA12" s="22">
        <f>IF(AND($Z12&lt;=' '!F$14,' '!F$14&lt;=$AK12),1,0)</f>
        <v>0</v>
      </c>
      <c r="AB12" s="22">
        <f>IF(AND($Z12&lt;=' '!G$14,' '!G$14&lt;=$AK12),1,0)</f>
        <v>0</v>
      </c>
      <c r="AC12" s="22">
        <f>IF(AND($Z12&lt;=' '!H$14,' '!H$14&lt;=$AK12),1,0)</f>
        <v>0</v>
      </c>
      <c r="AD12" s="22">
        <f>IF(AND($Z12&lt;=' '!I$14,' '!I$14&lt;=$AK12),1,0)</f>
        <v>0</v>
      </c>
      <c r="AE12" s="22">
        <f>IF(AND($Z12&lt;=' '!J$14,' '!J$14&lt;=$AK12),1,0)</f>
        <v>0</v>
      </c>
      <c r="AF12" s="22">
        <f>IF(AND($Z12&lt;=' '!K$14,' '!K$14&lt;=$AK12),1,0)</f>
        <v>0</v>
      </c>
      <c r="AG12" s="22">
        <f>IF(AND($Z12&lt;=' '!L$14,' '!L$14&lt;=$AK12),1,0)</f>
        <v>0</v>
      </c>
      <c r="AH12" s="22">
        <f>IF(AND($Z12&lt;=' '!M$14,' '!M$14&lt;=$AK12),1,0)</f>
        <v>0</v>
      </c>
      <c r="AI12" s="22">
        <f>IF(AND($Z12&lt;=' '!N$14,' '!N$14&lt;=$AK12),1,0)</f>
        <v>0</v>
      </c>
      <c r="AJ12" s="22">
        <f>IF(AND($Z12&lt;=' '!O$14,' '!O$14&lt;=$AK12),1,0)</f>
        <v>0</v>
      </c>
      <c r="AK12" s="23">
        <v>4099999</v>
      </c>
      <c r="AL12" s="24">
        <f>' '!F$14*0.75-275000</f>
        <v>-275000</v>
      </c>
      <c r="AM12" s="24">
        <f>' '!G$14*0.75-275000</f>
        <v>-275000</v>
      </c>
      <c r="AN12" s="24">
        <f>' '!H$14*0.75-275000</f>
        <v>-275000</v>
      </c>
      <c r="AO12" s="24">
        <f>' '!I$14*0.75-275000</f>
        <v>-275000</v>
      </c>
      <c r="AP12" s="24">
        <f>' '!J$14*0.75-275000</f>
        <v>-275000</v>
      </c>
      <c r="AQ12" s="24">
        <f>' '!K$14*0.75-275000</f>
        <v>-275000</v>
      </c>
      <c r="AR12" s="24">
        <f>' '!L$14*0.75-275000</f>
        <v>-275000</v>
      </c>
      <c r="AS12" s="24">
        <f>' '!M$14*0.75-275000</f>
        <v>-275000</v>
      </c>
      <c r="AT12" s="24">
        <f>' '!N$14*0.75-275000</f>
        <v>-275000</v>
      </c>
      <c r="AU12" s="24">
        <f>' '!O$14*0.75-275000</f>
        <v>-275000</v>
      </c>
    </row>
    <row r="13" spans="2:47">
      <c r="B13" s="20">
        <v>1</v>
      </c>
      <c r="C13" s="25">
        <v>1920000</v>
      </c>
      <c r="D13" s="11">
        <f>IF(AND($N13&gt;' '!F$13,' '!F$13&gt;=$C13),1,0)</f>
        <v>0</v>
      </c>
      <c r="E13" s="11">
        <f>IF(AND($N13&gt;' '!G$13,' '!G$13&gt;=$C13),1,0)</f>
        <v>0</v>
      </c>
      <c r="F13" s="11">
        <f>IF(AND($N13&gt;' '!H$13,' '!H$13&gt;=$C13),1,0)</f>
        <v>0</v>
      </c>
      <c r="G13" s="11">
        <f>IF(AND($N13&gt;' '!I$13,' '!I$13&gt;=$C13),1,0)</f>
        <v>0</v>
      </c>
      <c r="H13" s="11">
        <f>IF(AND($N13&gt;' '!J$13,' '!J$13&gt;=$C13),1,0)</f>
        <v>0</v>
      </c>
      <c r="I13" s="11">
        <f>IF(AND($N13&gt;' '!K$13,' '!K$13&gt;=$C13),1,0)</f>
        <v>0</v>
      </c>
      <c r="J13" s="11">
        <f>IF(AND($N13&gt;' '!L$13,' '!L$13&gt;=$C13),1,0)</f>
        <v>0</v>
      </c>
      <c r="K13" s="11">
        <f>IF(AND($N13&gt;' '!M$13,' '!M$13&gt;=$C13),1,0)</f>
        <v>0</v>
      </c>
      <c r="L13" s="11">
        <f>IF(AND($N13&gt;' '!N$13,' '!N$13&gt;=$C13),1,0)</f>
        <v>0</v>
      </c>
      <c r="M13" s="11">
        <f>IF(AND($N13&gt;' '!O$13,' '!O$13&gt;=$C13),1,0)</f>
        <v>0</v>
      </c>
      <c r="N13" s="25">
        <v>1924000</v>
      </c>
      <c r="O13" s="17">
        <v>1264000</v>
      </c>
      <c r="P13" s="17">
        <v>1264000</v>
      </c>
      <c r="Q13" s="17">
        <v>1264000</v>
      </c>
      <c r="R13" s="17">
        <v>1264000</v>
      </c>
      <c r="S13" s="17">
        <v>1264000</v>
      </c>
      <c r="T13" s="17">
        <v>1264000</v>
      </c>
      <c r="U13" s="17">
        <v>1264000</v>
      </c>
      <c r="V13" s="17">
        <v>1264000</v>
      </c>
      <c r="W13" s="17">
        <v>1264000</v>
      </c>
      <c r="X13" s="17">
        <v>1264000</v>
      </c>
      <c r="Z13" s="21">
        <v>4100000</v>
      </c>
      <c r="AA13" s="22">
        <f>IF(AND($Z13&lt;=' '!F$14,' '!F$14&lt;=$AK13),1,0)</f>
        <v>0</v>
      </c>
      <c r="AB13" s="22">
        <f>IF(AND($Z13&lt;=' '!G$14,' '!G$14&lt;=$AK13),1,0)</f>
        <v>0</v>
      </c>
      <c r="AC13" s="22">
        <f>IF(AND($Z13&lt;=' '!H$14,' '!H$14&lt;=$AK13),1,0)</f>
        <v>0</v>
      </c>
      <c r="AD13" s="22">
        <f>IF(AND($Z13&lt;=' '!I$14,' '!I$14&lt;=$AK13),1,0)</f>
        <v>0</v>
      </c>
      <c r="AE13" s="22">
        <f>IF(AND($Z13&lt;=' '!J$14,' '!J$14&lt;=$AK13),1,0)</f>
        <v>0</v>
      </c>
      <c r="AF13" s="22">
        <f>IF(AND($Z13&lt;=' '!K$14,' '!K$14&lt;=$AK13),1,0)</f>
        <v>0</v>
      </c>
      <c r="AG13" s="22">
        <f>IF(AND($Z13&lt;=' '!L$14,' '!L$14&lt;=$AK13),1,0)</f>
        <v>0</v>
      </c>
      <c r="AH13" s="22">
        <f>IF(AND($Z13&lt;=' '!M$14,' '!M$14&lt;=$AK13),1,0)</f>
        <v>0</v>
      </c>
      <c r="AI13" s="22">
        <f>IF(AND($Z13&lt;=' '!N$14,' '!N$14&lt;=$AK13),1,0)</f>
        <v>0</v>
      </c>
      <c r="AJ13" s="22">
        <f>IF(AND($Z13&lt;=' '!O$14,' '!O$14&lt;=$AK13),1,0)</f>
        <v>0</v>
      </c>
      <c r="AK13" s="23">
        <v>7699999</v>
      </c>
      <c r="AL13" s="24">
        <f>' '!F$14*0.85-685000</f>
        <v>-685000</v>
      </c>
      <c r="AM13" s="24">
        <f>' '!G$14*0.85-685000</f>
        <v>-685000</v>
      </c>
      <c r="AN13" s="24">
        <f>' '!H$14*0.85-685000</f>
        <v>-685000</v>
      </c>
      <c r="AO13" s="24">
        <f>' '!I$14*0.85-685000</f>
        <v>-685000</v>
      </c>
      <c r="AP13" s="24">
        <f>' '!J$14*0.85-685000</f>
        <v>-685000</v>
      </c>
      <c r="AQ13" s="24">
        <f>' '!K$14*0.85-685000</f>
        <v>-685000</v>
      </c>
      <c r="AR13" s="24">
        <f>' '!L$14*0.85-685000</f>
        <v>-685000</v>
      </c>
      <c r="AS13" s="24">
        <f>' '!M$14*0.85-685000</f>
        <v>-685000</v>
      </c>
      <c r="AT13" s="24">
        <f>' '!N$14*0.85-685000</f>
        <v>-685000</v>
      </c>
      <c r="AU13" s="24">
        <f>' '!O$14*0.85-685000</f>
        <v>-685000</v>
      </c>
    </row>
    <row r="14" spans="2:47">
      <c r="B14" s="20">
        <v>2</v>
      </c>
      <c r="C14" s="25">
        <v>1924000</v>
      </c>
      <c r="D14" s="11">
        <f>IF(AND($N14&gt;' '!F$13,' '!F$13&gt;=$C14),1,0)</f>
        <v>0</v>
      </c>
      <c r="E14" s="11">
        <f>IF(AND($N14&gt;' '!G$13,' '!G$13&gt;=$C14),1,0)</f>
        <v>0</v>
      </c>
      <c r="F14" s="11">
        <f>IF(AND($N14&gt;' '!H$13,' '!H$13&gt;=$C14),1,0)</f>
        <v>0</v>
      </c>
      <c r="G14" s="11">
        <f>IF(AND($N14&gt;' '!I$13,' '!I$13&gt;=$C14),1,0)</f>
        <v>0</v>
      </c>
      <c r="H14" s="11">
        <f>IF(AND($N14&gt;' '!J$13,' '!J$13&gt;=$C14),1,0)</f>
        <v>0</v>
      </c>
      <c r="I14" s="11">
        <f>IF(AND($N14&gt;' '!K$13,' '!K$13&gt;=$C14),1,0)</f>
        <v>0</v>
      </c>
      <c r="J14" s="11">
        <f>IF(AND($N14&gt;' '!L$13,' '!L$13&gt;=$C14),1,0)</f>
        <v>0</v>
      </c>
      <c r="K14" s="11">
        <f>IF(AND($N14&gt;' '!M$13,' '!M$13&gt;=$C14),1,0)</f>
        <v>0</v>
      </c>
      <c r="L14" s="11">
        <f>IF(AND($N14&gt;' '!N$13,' '!N$13&gt;=$C14),1,0)</f>
        <v>0</v>
      </c>
      <c r="M14" s="11">
        <f>IF(AND($N14&gt;' '!O$13,' '!O$13&gt;=$C14),1,0)</f>
        <v>0</v>
      </c>
      <c r="N14" s="25">
        <v>1928000</v>
      </c>
      <c r="O14" s="17">
        <v>1266800</v>
      </c>
      <c r="P14" s="17">
        <v>1266800</v>
      </c>
      <c r="Q14" s="17">
        <v>1266800</v>
      </c>
      <c r="R14" s="17">
        <v>1266800</v>
      </c>
      <c r="S14" s="17">
        <v>1266800</v>
      </c>
      <c r="T14" s="17">
        <v>1266800</v>
      </c>
      <c r="U14" s="17">
        <v>1266800</v>
      </c>
      <c r="V14" s="17">
        <v>1266800</v>
      </c>
      <c r="W14" s="17">
        <v>1266800</v>
      </c>
      <c r="X14" s="17">
        <v>1266800</v>
      </c>
      <c r="Z14" s="21">
        <v>7700000</v>
      </c>
      <c r="AA14" s="22">
        <f>IF(AND($Z14&lt;=' '!F$14,' '!F$14&lt;=$AK14),1,0)</f>
        <v>0</v>
      </c>
      <c r="AB14" s="22">
        <f>IF(AND($Z14&lt;=' '!G$14,' '!G$14&lt;=$AK14),1,0)</f>
        <v>0</v>
      </c>
      <c r="AC14" s="22">
        <f>IF(AND($Z14&lt;=' '!H$14,' '!H$14&lt;=$AK14),1,0)</f>
        <v>0</v>
      </c>
      <c r="AD14" s="22">
        <f>IF(AND($Z14&lt;=' '!I$14,' '!I$14&lt;=$AK14),1,0)</f>
        <v>0</v>
      </c>
      <c r="AE14" s="22">
        <f>IF(AND($Z14&lt;=' '!J$14,' '!J$14&lt;=$AK14),1,0)</f>
        <v>0</v>
      </c>
      <c r="AF14" s="22">
        <f>IF(AND($Z14&lt;=' '!K$14,' '!K$14&lt;=$AK14),1,0)</f>
        <v>0</v>
      </c>
      <c r="AG14" s="22">
        <f>IF(AND($Z14&lt;=' '!L$14,' '!L$14&lt;=$AK14),1,0)</f>
        <v>0</v>
      </c>
      <c r="AH14" s="22">
        <f>IF(AND($Z14&lt;=' '!M$14,' '!M$14&lt;=$AK14),1,0)</f>
        <v>0</v>
      </c>
      <c r="AI14" s="22">
        <f>IF(AND($Z14&lt;=' '!N$14,' '!N$14&lt;=$AK14),1,0)</f>
        <v>0</v>
      </c>
      <c r="AJ14" s="22">
        <f>IF(AND($Z14&lt;=' '!O$14,' '!O$14&lt;=$AK14),1,0)</f>
        <v>0</v>
      </c>
      <c r="AK14" s="23">
        <v>9999999</v>
      </c>
      <c r="AL14" s="24">
        <f>' '!F$14*0.95-1455000</f>
        <v>-1455000</v>
      </c>
      <c r="AM14" s="24">
        <f>' '!G$14*0.95-1455000</f>
        <v>-1455000</v>
      </c>
      <c r="AN14" s="24">
        <f>' '!H$14*0.95-1455000</f>
        <v>-1455000</v>
      </c>
      <c r="AO14" s="24">
        <f>' '!I$14*0.95-1455000</f>
        <v>-1455000</v>
      </c>
      <c r="AP14" s="24">
        <f>' '!J$14*0.95-1455000</f>
        <v>-1455000</v>
      </c>
      <c r="AQ14" s="24">
        <f>' '!K$14*0.95-1455000</f>
        <v>-1455000</v>
      </c>
      <c r="AR14" s="24">
        <f>' '!L$14*0.95-1455000</f>
        <v>-1455000</v>
      </c>
      <c r="AS14" s="24">
        <f>' '!M$14*0.95-1455000</f>
        <v>-1455000</v>
      </c>
      <c r="AT14" s="24">
        <f>' '!N$14*0.95-1455000</f>
        <v>-1455000</v>
      </c>
      <c r="AU14" s="24">
        <f>' '!O$14*0.95-1455000</f>
        <v>-1455000</v>
      </c>
    </row>
    <row r="15" spans="2:47">
      <c r="B15" s="20">
        <v>3</v>
      </c>
      <c r="C15" s="26">
        <v>1928000</v>
      </c>
      <c r="D15" s="11">
        <f>IF(AND($N15&gt;' '!F$13,' '!F$13&gt;=$C15),1,0)</f>
        <v>0</v>
      </c>
      <c r="E15" s="11">
        <f>IF(AND($N15&gt;' '!G$13,' '!G$13&gt;=$C15),1,0)</f>
        <v>0</v>
      </c>
      <c r="F15" s="11">
        <f>IF(AND($N15&gt;' '!H$13,' '!H$13&gt;=$C15),1,0)</f>
        <v>0</v>
      </c>
      <c r="G15" s="11">
        <f>IF(AND($N15&gt;' '!I$13,' '!I$13&gt;=$C15),1,0)</f>
        <v>0</v>
      </c>
      <c r="H15" s="11">
        <f>IF(AND($N15&gt;' '!J$13,' '!J$13&gt;=$C15),1,0)</f>
        <v>0</v>
      </c>
      <c r="I15" s="11">
        <f>IF(AND($N15&gt;' '!K$13,' '!K$13&gt;=$C15),1,0)</f>
        <v>0</v>
      </c>
      <c r="J15" s="11">
        <f>IF(AND($N15&gt;' '!L$13,' '!L$13&gt;=$C15),1,0)</f>
        <v>0</v>
      </c>
      <c r="K15" s="11">
        <f>IF(AND($N15&gt;' '!M$13,' '!M$13&gt;=$C15),1,0)</f>
        <v>0</v>
      </c>
      <c r="L15" s="11">
        <f>IF(AND($N15&gt;' '!N$13,' '!N$13&gt;=$C15),1,0)</f>
        <v>0</v>
      </c>
      <c r="M15" s="11">
        <f>IF(AND($N15&gt;' '!O$13,' '!O$13&gt;=$C15),1,0)</f>
        <v>0</v>
      </c>
      <c r="N15" s="26">
        <v>1932000</v>
      </c>
      <c r="O15" s="19">
        <v>1269600</v>
      </c>
      <c r="P15" s="19">
        <v>1269600</v>
      </c>
      <c r="Q15" s="19">
        <v>1269600</v>
      </c>
      <c r="R15" s="19">
        <v>1269600</v>
      </c>
      <c r="S15" s="19">
        <v>1269600</v>
      </c>
      <c r="T15" s="19">
        <v>1269600</v>
      </c>
      <c r="U15" s="19">
        <v>1269600</v>
      </c>
      <c r="V15" s="19">
        <v>1269600</v>
      </c>
      <c r="W15" s="19">
        <v>1269600</v>
      </c>
      <c r="X15" s="19">
        <v>1269600</v>
      </c>
      <c r="Z15" s="21">
        <v>10000000</v>
      </c>
      <c r="AA15" s="22">
        <f>IF($Z15&lt;=' '!F$14,1,0)</f>
        <v>0</v>
      </c>
      <c r="AB15" s="22">
        <f>IF($Z15&lt;=' '!G$14,1,0)</f>
        <v>0</v>
      </c>
      <c r="AC15" s="22">
        <f>IF($Z15&lt;=' '!H$14,1,0)</f>
        <v>0</v>
      </c>
      <c r="AD15" s="22">
        <f>IF($Z15&lt;=' '!I$14,1,0)</f>
        <v>0</v>
      </c>
      <c r="AE15" s="22">
        <f>IF($Z15&lt;=' '!J$14,1,0)</f>
        <v>0</v>
      </c>
      <c r="AF15" s="22">
        <f>IF($Z15&lt;=' '!K$14,1,0)</f>
        <v>0</v>
      </c>
      <c r="AG15" s="22">
        <f>IF($Z15&lt;=' '!L$14,1,0)</f>
        <v>0</v>
      </c>
      <c r="AH15" s="22">
        <f>IF($Z15&lt;=' '!M$14,1,0)</f>
        <v>0</v>
      </c>
      <c r="AI15" s="22">
        <f>IF($Z15&lt;=' '!N$14,1,0)</f>
        <v>0</v>
      </c>
      <c r="AJ15" s="22">
        <f>IF($Z15&lt;=' '!O$14,1,0)</f>
        <v>0</v>
      </c>
      <c r="AK15" s="23"/>
      <c r="AL15" s="24">
        <v>1955000</v>
      </c>
      <c r="AM15" s="24">
        <v>1955000</v>
      </c>
      <c r="AN15" s="24">
        <v>1955000</v>
      </c>
      <c r="AO15" s="24">
        <v>1955000</v>
      </c>
      <c r="AP15" s="24">
        <v>1955000</v>
      </c>
      <c r="AQ15" s="24">
        <v>1955000</v>
      </c>
      <c r="AR15" s="24">
        <v>1955000</v>
      </c>
      <c r="AS15" s="24">
        <v>1955000</v>
      </c>
      <c r="AT15" s="24">
        <v>1955000</v>
      </c>
      <c r="AU15" s="24">
        <v>1955000</v>
      </c>
    </row>
    <row r="16" spans="2:47">
      <c r="B16" s="20">
        <v>4</v>
      </c>
      <c r="C16" s="25">
        <v>1932000</v>
      </c>
      <c r="D16" s="11">
        <f>IF(AND($N16&gt;' '!F$13,' '!F$13&gt;=$C16),1,0)</f>
        <v>0</v>
      </c>
      <c r="E16" s="11">
        <f>IF(AND($N16&gt;' '!G$13,' '!G$13&gt;=$C16),1,0)</f>
        <v>0</v>
      </c>
      <c r="F16" s="11">
        <f>IF(AND($N16&gt;' '!H$13,' '!H$13&gt;=$C16),1,0)</f>
        <v>0</v>
      </c>
      <c r="G16" s="11">
        <f>IF(AND($N16&gt;' '!I$13,' '!I$13&gt;=$C16),1,0)</f>
        <v>0</v>
      </c>
      <c r="H16" s="11">
        <f>IF(AND($N16&gt;' '!J$13,' '!J$13&gt;=$C16),1,0)</f>
        <v>0</v>
      </c>
      <c r="I16" s="11">
        <f>IF(AND($N16&gt;' '!K$13,' '!K$13&gt;=$C16),1,0)</f>
        <v>0</v>
      </c>
      <c r="J16" s="11">
        <f>IF(AND($N16&gt;' '!L$13,' '!L$13&gt;=$C16),1,0)</f>
        <v>0</v>
      </c>
      <c r="K16" s="11">
        <f>IF(AND($N16&gt;' '!M$13,' '!M$13&gt;=$C16),1,0)</f>
        <v>0</v>
      </c>
      <c r="L16" s="11">
        <f>IF(AND($N16&gt;' '!N$13,' '!N$13&gt;=$C16),1,0)</f>
        <v>0</v>
      </c>
      <c r="M16" s="11">
        <f>IF(AND($N16&gt;' '!O$13,' '!O$13&gt;=$C16),1,0)</f>
        <v>0</v>
      </c>
      <c r="N16" s="25">
        <v>1936000</v>
      </c>
      <c r="O16" s="17">
        <v>1272400</v>
      </c>
      <c r="P16" s="17">
        <v>1272400</v>
      </c>
      <c r="Q16" s="17">
        <v>1272400</v>
      </c>
      <c r="R16" s="17">
        <v>1272400</v>
      </c>
      <c r="S16" s="17">
        <v>1272400</v>
      </c>
      <c r="T16" s="17">
        <v>1272400</v>
      </c>
      <c r="U16" s="17">
        <v>1272400</v>
      </c>
      <c r="V16" s="17">
        <v>1272400</v>
      </c>
      <c r="W16" s="17">
        <v>1272400</v>
      </c>
      <c r="X16" s="17">
        <v>1272400</v>
      </c>
    </row>
    <row r="17" spans="2:47">
      <c r="B17" s="18">
        <v>5</v>
      </c>
      <c r="C17" s="25">
        <v>1936000</v>
      </c>
      <c r="D17" s="11">
        <f>IF(AND($N17&gt;' '!F$13,' '!F$13&gt;=$C17),1,0)</f>
        <v>0</v>
      </c>
      <c r="E17" s="11">
        <f>IF(AND($N17&gt;' '!G$13,' '!G$13&gt;=$C17),1,0)</f>
        <v>0</v>
      </c>
      <c r="F17" s="11">
        <f>IF(AND($N17&gt;' '!H$13,' '!H$13&gt;=$C17),1,0)</f>
        <v>0</v>
      </c>
      <c r="G17" s="11">
        <f>IF(AND($N17&gt;' '!I$13,' '!I$13&gt;=$C17),1,0)</f>
        <v>0</v>
      </c>
      <c r="H17" s="11">
        <f>IF(AND($N17&gt;' '!J$13,' '!J$13&gt;=$C17),1,0)</f>
        <v>0</v>
      </c>
      <c r="I17" s="11">
        <f>IF(AND($N17&gt;' '!K$13,' '!K$13&gt;=$C17),1,0)</f>
        <v>0</v>
      </c>
      <c r="J17" s="11">
        <f>IF(AND($N17&gt;' '!L$13,' '!L$13&gt;=$C17),1,0)</f>
        <v>0</v>
      </c>
      <c r="K17" s="11">
        <f>IF(AND($N17&gt;' '!M$13,' '!M$13&gt;=$C17),1,0)</f>
        <v>0</v>
      </c>
      <c r="L17" s="11">
        <f>IF(AND($N17&gt;' '!N$13,' '!N$13&gt;=$C17),1,0)</f>
        <v>0</v>
      </c>
      <c r="M17" s="11">
        <f>IF(AND($N17&gt;' '!O$13,' '!O$13&gt;=$C17),1,0)</f>
        <v>0</v>
      </c>
      <c r="N17" s="25">
        <v>1940000</v>
      </c>
      <c r="O17" s="17">
        <v>1275200</v>
      </c>
      <c r="P17" s="17">
        <v>1275200</v>
      </c>
      <c r="Q17" s="17">
        <v>1275200</v>
      </c>
      <c r="R17" s="17">
        <v>1275200</v>
      </c>
      <c r="S17" s="17">
        <v>1275200</v>
      </c>
      <c r="T17" s="17">
        <v>1275200</v>
      </c>
      <c r="U17" s="17">
        <v>1275200</v>
      </c>
      <c r="V17" s="17">
        <v>1275200</v>
      </c>
      <c r="W17" s="17">
        <v>1275200</v>
      </c>
      <c r="X17" s="17">
        <v>1275200</v>
      </c>
    </row>
    <row r="18" spans="2:47">
      <c r="B18" s="20">
        <v>1</v>
      </c>
      <c r="C18" s="25">
        <v>1940000</v>
      </c>
      <c r="D18" s="11">
        <f>IF(AND($N18&gt;' '!F$13,' '!F$13&gt;=$C18),1,0)</f>
        <v>0</v>
      </c>
      <c r="E18" s="11">
        <f>IF(AND($N18&gt;' '!G$13,' '!G$13&gt;=$C18),1,0)</f>
        <v>0</v>
      </c>
      <c r="F18" s="11">
        <f>IF(AND($N18&gt;' '!H$13,' '!H$13&gt;=$C18),1,0)</f>
        <v>0</v>
      </c>
      <c r="G18" s="11">
        <f>IF(AND($N18&gt;' '!I$13,' '!I$13&gt;=$C18),1,0)</f>
        <v>0</v>
      </c>
      <c r="H18" s="11">
        <f>IF(AND($N18&gt;' '!J$13,' '!J$13&gt;=$C18),1,0)</f>
        <v>0</v>
      </c>
      <c r="I18" s="11">
        <f>IF(AND($N18&gt;' '!K$13,' '!K$13&gt;=$C18),1,0)</f>
        <v>0</v>
      </c>
      <c r="J18" s="11">
        <f>IF(AND($N18&gt;' '!L$13,' '!L$13&gt;=$C18),1,0)</f>
        <v>0</v>
      </c>
      <c r="K18" s="11">
        <f>IF(AND($N18&gt;' '!M$13,' '!M$13&gt;=$C18),1,0)</f>
        <v>0</v>
      </c>
      <c r="L18" s="11">
        <f>IF(AND($N18&gt;' '!N$13,' '!N$13&gt;=$C18),1,0)</f>
        <v>0</v>
      </c>
      <c r="M18" s="11">
        <f>IF(AND($N18&gt;' '!O$13,' '!O$13&gt;=$C18),1,0)</f>
        <v>0</v>
      </c>
      <c r="N18" s="25">
        <v>1944000</v>
      </c>
      <c r="O18" s="17">
        <v>1278000</v>
      </c>
      <c r="P18" s="17">
        <v>1278000</v>
      </c>
      <c r="Q18" s="17">
        <v>1278000</v>
      </c>
      <c r="R18" s="17">
        <v>1278000</v>
      </c>
      <c r="S18" s="17">
        <v>1278000</v>
      </c>
      <c r="T18" s="17">
        <v>1278000</v>
      </c>
      <c r="U18" s="17">
        <v>1278000</v>
      </c>
      <c r="V18" s="17">
        <v>1278000</v>
      </c>
      <c r="W18" s="17">
        <v>1278000</v>
      </c>
      <c r="X18" s="17">
        <v>1278000</v>
      </c>
    </row>
    <row r="19" spans="2:47">
      <c r="B19" s="20">
        <v>2</v>
      </c>
      <c r="C19" s="25">
        <v>1944000</v>
      </c>
      <c r="D19" s="11">
        <f>IF(AND($N19&gt;' '!F$13,' '!F$13&gt;=$C19),1,0)</f>
        <v>0</v>
      </c>
      <c r="E19" s="11">
        <f>IF(AND($N19&gt;' '!G$13,' '!G$13&gt;=$C19),1,0)</f>
        <v>0</v>
      </c>
      <c r="F19" s="11">
        <f>IF(AND($N19&gt;' '!H$13,' '!H$13&gt;=$C19),1,0)</f>
        <v>0</v>
      </c>
      <c r="G19" s="11">
        <f>IF(AND($N19&gt;' '!I$13,' '!I$13&gt;=$C19),1,0)</f>
        <v>0</v>
      </c>
      <c r="H19" s="11">
        <f>IF(AND($N19&gt;' '!J$13,' '!J$13&gt;=$C19),1,0)</f>
        <v>0</v>
      </c>
      <c r="I19" s="11">
        <f>IF(AND($N19&gt;' '!K$13,' '!K$13&gt;=$C19),1,0)</f>
        <v>0</v>
      </c>
      <c r="J19" s="11">
        <f>IF(AND($N19&gt;' '!L$13,' '!L$13&gt;=$C19),1,0)</f>
        <v>0</v>
      </c>
      <c r="K19" s="11">
        <f>IF(AND($N19&gt;' '!M$13,' '!M$13&gt;=$C19),1,0)</f>
        <v>0</v>
      </c>
      <c r="L19" s="11">
        <f>IF(AND($N19&gt;' '!N$13,' '!N$13&gt;=$C19),1,0)</f>
        <v>0</v>
      </c>
      <c r="M19" s="11">
        <f>IF(AND($N19&gt;' '!O$13,' '!O$13&gt;=$C19),1,0)</f>
        <v>0</v>
      </c>
      <c r="N19" s="25">
        <v>1948000</v>
      </c>
      <c r="O19" s="17">
        <v>1280800</v>
      </c>
      <c r="P19" s="17">
        <v>1280800</v>
      </c>
      <c r="Q19" s="17">
        <v>1280800</v>
      </c>
      <c r="R19" s="17">
        <v>1280800</v>
      </c>
      <c r="S19" s="17">
        <v>1280800</v>
      </c>
      <c r="T19" s="17">
        <v>1280800</v>
      </c>
      <c r="U19" s="17">
        <v>1280800</v>
      </c>
      <c r="V19" s="17">
        <v>1280800</v>
      </c>
      <c r="W19" s="17">
        <v>1280800</v>
      </c>
      <c r="X19" s="17">
        <v>1280800</v>
      </c>
      <c r="Z19" s="108" t="s">
        <v>98</v>
      </c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10"/>
    </row>
    <row r="20" spans="2:47">
      <c r="B20" s="20">
        <v>3</v>
      </c>
      <c r="C20" s="26">
        <v>1948000</v>
      </c>
      <c r="D20" s="11">
        <f>IF(AND($N20&gt;' '!F$13,' '!F$13&gt;=$C20),1,0)</f>
        <v>0</v>
      </c>
      <c r="E20" s="11">
        <f>IF(AND($N20&gt;' '!G$13,' '!G$13&gt;=$C20),1,0)</f>
        <v>0</v>
      </c>
      <c r="F20" s="11">
        <f>IF(AND($N20&gt;' '!H$13,' '!H$13&gt;=$C20),1,0)</f>
        <v>0</v>
      </c>
      <c r="G20" s="11">
        <f>IF(AND($N20&gt;' '!I$13,' '!I$13&gt;=$C20),1,0)</f>
        <v>0</v>
      </c>
      <c r="H20" s="11">
        <f>IF(AND($N20&gt;' '!J$13,' '!J$13&gt;=$C20),1,0)</f>
        <v>0</v>
      </c>
      <c r="I20" s="11">
        <f>IF(AND($N20&gt;' '!K$13,' '!K$13&gt;=$C20),1,0)</f>
        <v>0</v>
      </c>
      <c r="J20" s="11">
        <f>IF(AND($N20&gt;' '!L$13,' '!L$13&gt;=$C20),1,0)</f>
        <v>0</v>
      </c>
      <c r="K20" s="11">
        <f>IF(AND($N20&gt;' '!M$13,' '!M$13&gt;=$C20),1,0)</f>
        <v>0</v>
      </c>
      <c r="L20" s="11">
        <f>IF(AND($N20&gt;' '!N$13,' '!N$13&gt;=$C20),1,0)</f>
        <v>0</v>
      </c>
      <c r="M20" s="11">
        <f>IF(AND($N20&gt;' '!O$13,' '!O$13&gt;=$C20),1,0)</f>
        <v>0</v>
      </c>
      <c r="N20" s="26">
        <v>1952000</v>
      </c>
      <c r="O20" s="19">
        <v>1283600</v>
      </c>
      <c r="P20" s="19">
        <v>1283600</v>
      </c>
      <c r="Q20" s="19">
        <v>1283600</v>
      </c>
      <c r="R20" s="19">
        <v>1283600</v>
      </c>
      <c r="S20" s="19">
        <v>1283600</v>
      </c>
      <c r="T20" s="19">
        <v>1283600</v>
      </c>
      <c r="U20" s="19">
        <v>1283600</v>
      </c>
      <c r="V20" s="19">
        <v>1283600</v>
      </c>
      <c r="W20" s="19">
        <v>1283600</v>
      </c>
      <c r="X20" s="19">
        <v>1283600</v>
      </c>
      <c r="Z20" s="21">
        <v>0</v>
      </c>
      <c r="AA20" s="22">
        <f>IF(' '!F$14&lt;=$AK20,1,0)</f>
        <v>1</v>
      </c>
      <c r="AB20" s="22">
        <f>IF(' '!G$14&lt;=$AK20,1,0)</f>
        <v>1</v>
      </c>
      <c r="AC20" s="22">
        <f>IF(' '!H$14&lt;=$AK20,1,0)</f>
        <v>1</v>
      </c>
      <c r="AD20" s="22">
        <f>IF(' '!I$14&lt;=$AK20,1,0)</f>
        <v>1</v>
      </c>
      <c r="AE20" s="22">
        <f>IF(' '!J$14&lt;=$AK20,1,0)</f>
        <v>1</v>
      </c>
      <c r="AF20" s="22">
        <f>IF(' '!K$14&lt;=$AK20,1,0)</f>
        <v>1</v>
      </c>
      <c r="AG20" s="22">
        <f>IF(' '!L$14&lt;=$AK20,1,0)</f>
        <v>1</v>
      </c>
      <c r="AH20" s="22">
        <f>IF(' '!M$14&lt;=$AK20,1,0)</f>
        <v>1</v>
      </c>
      <c r="AI20" s="22">
        <f>IF(' '!N$14&lt;=$AK20,1,0)</f>
        <v>1</v>
      </c>
      <c r="AJ20" s="22">
        <f>IF(' '!O$14&lt;=$AK20,1,0)</f>
        <v>1</v>
      </c>
      <c r="AK20" s="23">
        <v>500000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</row>
    <row r="21" spans="2:47">
      <c r="B21" s="20">
        <v>4</v>
      </c>
      <c r="C21" s="25">
        <v>1952000</v>
      </c>
      <c r="D21" s="11">
        <f>IF(AND($N21&gt;' '!F$13,' '!F$13&gt;=$C21),1,0)</f>
        <v>0</v>
      </c>
      <c r="E21" s="11">
        <f>IF(AND($N21&gt;' '!G$13,' '!G$13&gt;=$C21),1,0)</f>
        <v>0</v>
      </c>
      <c r="F21" s="11">
        <f>IF(AND($N21&gt;' '!H$13,' '!H$13&gt;=$C21),1,0)</f>
        <v>0</v>
      </c>
      <c r="G21" s="11">
        <f>IF(AND($N21&gt;' '!I$13,' '!I$13&gt;=$C21),1,0)</f>
        <v>0</v>
      </c>
      <c r="H21" s="11">
        <f>IF(AND($N21&gt;' '!J$13,' '!J$13&gt;=$C21),1,0)</f>
        <v>0</v>
      </c>
      <c r="I21" s="11">
        <f>IF(AND($N21&gt;' '!K$13,' '!K$13&gt;=$C21),1,0)</f>
        <v>0</v>
      </c>
      <c r="J21" s="11">
        <f>IF(AND($N21&gt;' '!L$13,' '!L$13&gt;=$C21),1,0)</f>
        <v>0</v>
      </c>
      <c r="K21" s="11">
        <f>IF(AND($N21&gt;' '!M$13,' '!M$13&gt;=$C21),1,0)</f>
        <v>0</v>
      </c>
      <c r="L21" s="11">
        <f>IF(AND($N21&gt;' '!N$13,' '!N$13&gt;=$C21),1,0)</f>
        <v>0</v>
      </c>
      <c r="M21" s="11">
        <f>IF(AND($N21&gt;' '!O$13,' '!O$13&gt;=$C21),1,0)</f>
        <v>0</v>
      </c>
      <c r="N21" s="25">
        <v>1956000</v>
      </c>
      <c r="O21" s="17">
        <v>1286400</v>
      </c>
      <c r="P21" s="17">
        <v>1286400</v>
      </c>
      <c r="Q21" s="17">
        <v>1286400</v>
      </c>
      <c r="R21" s="17">
        <v>1286400</v>
      </c>
      <c r="S21" s="17">
        <v>1286400</v>
      </c>
      <c r="T21" s="17">
        <v>1286400</v>
      </c>
      <c r="U21" s="17">
        <v>1286400</v>
      </c>
      <c r="V21" s="17">
        <v>1286400</v>
      </c>
      <c r="W21" s="17">
        <v>1286400</v>
      </c>
      <c r="X21" s="17">
        <v>1286400</v>
      </c>
      <c r="Z21" s="21">
        <v>500001</v>
      </c>
      <c r="AA21" s="22">
        <f>IF(AND($Z21&lt;=' '!F$14,' '!F$14&lt;=$AK21),1,0)</f>
        <v>0</v>
      </c>
      <c r="AB21" s="22">
        <f>IF(AND($Z21&lt;=' '!G$14,' '!G$14&lt;=$AK21),1,0)</f>
        <v>0</v>
      </c>
      <c r="AC21" s="22">
        <f>IF(AND($Z21&lt;=' '!H$14,' '!H$14&lt;=$AK21),1,0)</f>
        <v>0</v>
      </c>
      <c r="AD21" s="22">
        <f>IF(AND($Z21&lt;=' '!I$14,' '!I$14&lt;=$AK21),1,0)</f>
        <v>0</v>
      </c>
      <c r="AE21" s="22">
        <f>IF(AND($Z21&lt;=' '!J$14,' '!J$14&lt;=$AK21),1,0)</f>
        <v>0</v>
      </c>
      <c r="AF21" s="22">
        <f>IF(AND($Z21&lt;=' '!K$14,' '!K$14&lt;=$AK21),1,0)</f>
        <v>0</v>
      </c>
      <c r="AG21" s="22">
        <f>IF(AND($Z21&lt;=' '!L$14,' '!L$14&lt;=$AK21),1,0)</f>
        <v>0</v>
      </c>
      <c r="AH21" s="22">
        <f>IF(AND($Z21&lt;=' '!M$14,' '!M$14&lt;=$AK21),1,0)</f>
        <v>0</v>
      </c>
      <c r="AI21" s="22">
        <f>IF(AND($Z21&lt;=' '!N$14,' '!N$14&lt;=$AK21),1,0)</f>
        <v>0</v>
      </c>
      <c r="AJ21" s="22">
        <f>IF(AND($Z21&lt;=' '!O$14,' '!O$14&lt;=$AK21),1,0)</f>
        <v>0</v>
      </c>
      <c r="AK21" s="23">
        <v>1299999</v>
      </c>
      <c r="AL21" s="24">
        <f>' '!F$14-500000</f>
        <v>-500000</v>
      </c>
      <c r="AM21" s="24">
        <f>' '!G$14-500000</f>
        <v>-500000</v>
      </c>
      <c r="AN21" s="24">
        <f>' '!H$14-500000</f>
        <v>-500000</v>
      </c>
      <c r="AO21" s="24">
        <f>' '!I$14-500000</f>
        <v>-500000</v>
      </c>
      <c r="AP21" s="24">
        <f>' '!J$14-500000</f>
        <v>-500000</v>
      </c>
      <c r="AQ21" s="24">
        <f>' '!K$14-500000</f>
        <v>-500000</v>
      </c>
      <c r="AR21" s="24">
        <f>' '!L$14-500000</f>
        <v>-500000</v>
      </c>
      <c r="AS21" s="24">
        <f>' '!M$14-500000</f>
        <v>-500000</v>
      </c>
      <c r="AT21" s="24">
        <f>' '!N$14-500000</f>
        <v>-500000</v>
      </c>
      <c r="AU21" s="24">
        <f>' '!O$14-500000</f>
        <v>-500000</v>
      </c>
    </row>
    <row r="22" spans="2:47">
      <c r="B22" s="18">
        <v>5</v>
      </c>
      <c r="C22" s="25">
        <v>1956000</v>
      </c>
      <c r="D22" s="11">
        <f>IF(AND($N22&gt;' '!F$13,' '!F$13&gt;=$C22),1,0)</f>
        <v>0</v>
      </c>
      <c r="E22" s="11">
        <f>IF(AND($N22&gt;' '!G$13,' '!G$13&gt;=$C22),1,0)</f>
        <v>0</v>
      </c>
      <c r="F22" s="11">
        <f>IF(AND($N22&gt;' '!H$13,' '!H$13&gt;=$C22),1,0)</f>
        <v>0</v>
      </c>
      <c r="G22" s="11">
        <f>IF(AND($N22&gt;' '!I$13,' '!I$13&gt;=$C22),1,0)</f>
        <v>0</v>
      </c>
      <c r="H22" s="11">
        <f>IF(AND($N22&gt;' '!J$13,' '!J$13&gt;=$C22),1,0)</f>
        <v>0</v>
      </c>
      <c r="I22" s="11">
        <f>IF(AND($N22&gt;' '!K$13,' '!K$13&gt;=$C22),1,0)</f>
        <v>0</v>
      </c>
      <c r="J22" s="11">
        <f>IF(AND($N22&gt;' '!L$13,' '!L$13&gt;=$C22),1,0)</f>
        <v>0</v>
      </c>
      <c r="K22" s="11">
        <f>IF(AND($N22&gt;' '!M$13,' '!M$13&gt;=$C22),1,0)</f>
        <v>0</v>
      </c>
      <c r="L22" s="11">
        <f>IF(AND($N22&gt;' '!N$13,' '!N$13&gt;=$C22),1,0)</f>
        <v>0</v>
      </c>
      <c r="M22" s="11">
        <f>IF(AND($N22&gt;' '!O$13,' '!O$13&gt;=$C22),1,0)</f>
        <v>0</v>
      </c>
      <c r="N22" s="25">
        <v>1960000</v>
      </c>
      <c r="O22" s="17">
        <v>1289200</v>
      </c>
      <c r="P22" s="17">
        <v>1289200</v>
      </c>
      <c r="Q22" s="17">
        <v>1289200</v>
      </c>
      <c r="R22" s="17">
        <v>1289200</v>
      </c>
      <c r="S22" s="17">
        <v>1289200</v>
      </c>
      <c r="T22" s="17">
        <v>1289200</v>
      </c>
      <c r="U22" s="17">
        <v>1289200</v>
      </c>
      <c r="V22" s="17">
        <v>1289200</v>
      </c>
      <c r="W22" s="17">
        <v>1289200</v>
      </c>
      <c r="X22" s="17">
        <v>1289200</v>
      </c>
      <c r="Z22" s="21">
        <v>1300000</v>
      </c>
      <c r="AA22" s="22">
        <f>IF(AND($Z22&lt;=' '!F$14,' '!F$14&lt;=$AK22),1,0)</f>
        <v>0</v>
      </c>
      <c r="AB22" s="22">
        <f>IF(AND($Z22&lt;=' '!G$14,' '!G$14&lt;=$AK22),1,0)</f>
        <v>0</v>
      </c>
      <c r="AC22" s="22">
        <f>IF(AND($Z22&lt;=' '!H$14,' '!H$14&lt;=$AK22),1,0)</f>
        <v>0</v>
      </c>
      <c r="AD22" s="22">
        <f>IF(AND($Z22&lt;=' '!I$14,' '!I$14&lt;=$AK22),1,0)</f>
        <v>0</v>
      </c>
      <c r="AE22" s="22">
        <f>IF(AND($Z22&lt;=' '!J$14,' '!J$14&lt;=$AK22),1,0)</f>
        <v>0</v>
      </c>
      <c r="AF22" s="22">
        <f>IF(AND($Z22&lt;=' '!K$14,' '!K$14&lt;=$AK22),1,0)</f>
        <v>0</v>
      </c>
      <c r="AG22" s="22">
        <f>IF(AND($Z22&lt;=' '!L$14,' '!L$14&lt;=$AK22),1,0)</f>
        <v>0</v>
      </c>
      <c r="AH22" s="22">
        <f>IF(AND($Z22&lt;=' '!M$14,' '!M$14&lt;=$AK22),1,0)</f>
        <v>0</v>
      </c>
      <c r="AI22" s="22">
        <f>IF(AND($Z22&lt;=' '!N$14,' '!N$14&lt;=$AK22),1,0)</f>
        <v>0</v>
      </c>
      <c r="AJ22" s="22">
        <f>IF(AND($Z22&lt;=' '!O$14,' '!O$14&lt;=$AK22),1,0)</f>
        <v>0</v>
      </c>
      <c r="AK22" s="23">
        <v>4099999</v>
      </c>
      <c r="AL22" s="24">
        <f>' '!F$14*0.75-175000</f>
        <v>-175000</v>
      </c>
      <c r="AM22" s="24">
        <f>' '!G$14*0.75-175000</f>
        <v>-175000</v>
      </c>
      <c r="AN22" s="24">
        <f>' '!H$14*0.75-175000</f>
        <v>-175000</v>
      </c>
      <c r="AO22" s="24">
        <f>' '!I$14*0.75-175000</f>
        <v>-175000</v>
      </c>
      <c r="AP22" s="24">
        <f>' '!J$14*0.75-175000</f>
        <v>-175000</v>
      </c>
      <c r="AQ22" s="24">
        <f>' '!K$14*0.75-175000</f>
        <v>-175000</v>
      </c>
      <c r="AR22" s="24">
        <f>' '!L$14*0.75-175000</f>
        <v>-175000</v>
      </c>
      <c r="AS22" s="24">
        <f>' '!M$14*0.75-175000</f>
        <v>-175000</v>
      </c>
      <c r="AT22" s="24">
        <f>' '!N$14*0.75-175000</f>
        <v>-175000</v>
      </c>
      <c r="AU22" s="24">
        <f>' '!O$14*0.75-175000</f>
        <v>-175000</v>
      </c>
    </row>
    <row r="23" spans="2:47">
      <c r="B23" s="20">
        <v>1</v>
      </c>
      <c r="C23" s="25">
        <v>1960000</v>
      </c>
      <c r="D23" s="11">
        <f>IF(AND($N23&gt;' '!F$13,' '!F$13&gt;=$C23),1,0)</f>
        <v>0</v>
      </c>
      <c r="E23" s="11">
        <f>IF(AND($N23&gt;' '!G$13,' '!G$13&gt;=$C23),1,0)</f>
        <v>0</v>
      </c>
      <c r="F23" s="11">
        <f>IF(AND($N23&gt;' '!H$13,' '!H$13&gt;=$C23),1,0)</f>
        <v>0</v>
      </c>
      <c r="G23" s="11">
        <f>IF(AND($N23&gt;' '!I$13,' '!I$13&gt;=$C23),1,0)</f>
        <v>0</v>
      </c>
      <c r="H23" s="11">
        <f>IF(AND($N23&gt;' '!J$13,' '!J$13&gt;=$C23),1,0)</f>
        <v>0</v>
      </c>
      <c r="I23" s="11">
        <f>IF(AND($N23&gt;' '!K$13,' '!K$13&gt;=$C23),1,0)</f>
        <v>0</v>
      </c>
      <c r="J23" s="11">
        <f>IF(AND($N23&gt;' '!L$13,' '!L$13&gt;=$C23),1,0)</f>
        <v>0</v>
      </c>
      <c r="K23" s="11">
        <f>IF(AND($N23&gt;' '!M$13,' '!M$13&gt;=$C23),1,0)</f>
        <v>0</v>
      </c>
      <c r="L23" s="11">
        <f>IF(AND($N23&gt;' '!N$13,' '!N$13&gt;=$C23),1,0)</f>
        <v>0</v>
      </c>
      <c r="M23" s="11">
        <f>IF(AND($N23&gt;' '!O$13,' '!O$13&gt;=$C23),1,0)</f>
        <v>0</v>
      </c>
      <c r="N23" s="25">
        <v>1964000</v>
      </c>
      <c r="O23" s="17">
        <v>1292000</v>
      </c>
      <c r="P23" s="17">
        <v>1292000</v>
      </c>
      <c r="Q23" s="17">
        <v>1292000</v>
      </c>
      <c r="R23" s="17">
        <v>1292000</v>
      </c>
      <c r="S23" s="17">
        <v>1292000</v>
      </c>
      <c r="T23" s="17">
        <v>1292000</v>
      </c>
      <c r="U23" s="17">
        <v>1292000</v>
      </c>
      <c r="V23" s="17">
        <v>1292000</v>
      </c>
      <c r="W23" s="17">
        <v>1292000</v>
      </c>
      <c r="X23" s="17">
        <v>1292000</v>
      </c>
      <c r="Z23" s="21">
        <v>4100000</v>
      </c>
      <c r="AA23" s="22">
        <f>IF(AND($Z23&lt;=' '!F$14,' '!F$14&lt;=$AK23),1,0)</f>
        <v>0</v>
      </c>
      <c r="AB23" s="22">
        <f>IF(AND($Z23&lt;=' '!G$14,' '!G$14&lt;=$AK23),1,0)</f>
        <v>0</v>
      </c>
      <c r="AC23" s="22">
        <f>IF(AND($Z23&lt;=' '!H$14,' '!H$14&lt;=$AK23),1,0)</f>
        <v>0</v>
      </c>
      <c r="AD23" s="22">
        <f>IF(AND($Z23&lt;=' '!I$14,' '!I$14&lt;=$AK23),1,0)</f>
        <v>0</v>
      </c>
      <c r="AE23" s="22">
        <f>IF(AND($Z23&lt;=' '!J$14,' '!J$14&lt;=$AK23),1,0)</f>
        <v>0</v>
      </c>
      <c r="AF23" s="22">
        <f>IF(AND($Z23&lt;=' '!K$14,' '!K$14&lt;=$AK23),1,0)</f>
        <v>0</v>
      </c>
      <c r="AG23" s="22">
        <f>IF(AND($Z23&lt;=' '!L$14,' '!L$14&lt;=$AK23),1,0)</f>
        <v>0</v>
      </c>
      <c r="AH23" s="22">
        <f>IF(AND($Z23&lt;=' '!M$14,' '!M$14&lt;=$AK23),1,0)</f>
        <v>0</v>
      </c>
      <c r="AI23" s="22">
        <f>IF(AND($Z23&lt;=' '!N$14,' '!N$14&lt;=$AK23),1,0)</f>
        <v>0</v>
      </c>
      <c r="AJ23" s="22">
        <f>IF(AND($Z23&lt;=' '!O$14,' '!O$14&lt;=$AK23),1,0)</f>
        <v>0</v>
      </c>
      <c r="AK23" s="23">
        <v>7699999</v>
      </c>
      <c r="AL23" s="24">
        <f>' '!F$14*0.85-585000</f>
        <v>-585000</v>
      </c>
      <c r="AM23" s="24">
        <f>' '!G$14*0.85-585000</f>
        <v>-585000</v>
      </c>
      <c r="AN23" s="24">
        <f>' '!H$14*0.85-585000</f>
        <v>-585000</v>
      </c>
      <c r="AO23" s="24">
        <f>' '!I$14*0.85-585000</f>
        <v>-585000</v>
      </c>
      <c r="AP23" s="24">
        <f>' '!J$14*0.85-585000</f>
        <v>-585000</v>
      </c>
      <c r="AQ23" s="24">
        <f>' '!K$14*0.85-585000</f>
        <v>-585000</v>
      </c>
      <c r="AR23" s="24">
        <f>' '!L$14*0.85-585000</f>
        <v>-585000</v>
      </c>
      <c r="AS23" s="24">
        <f>' '!M$14*0.85-585000</f>
        <v>-585000</v>
      </c>
      <c r="AT23" s="24">
        <f>' '!N$14*0.85-585000</f>
        <v>-585000</v>
      </c>
      <c r="AU23" s="24">
        <f>' '!O$14*0.85-585000</f>
        <v>-585000</v>
      </c>
    </row>
    <row r="24" spans="2:47">
      <c r="B24" s="20">
        <v>2</v>
      </c>
      <c r="C24" s="25">
        <v>1964000</v>
      </c>
      <c r="D24" s="11">
        <f>IF(AND($N24&gt;' '!F$13,' '!F$13&gt;=$C24),1,0)</f>
        <v>0</v>
      </c>
      <c r="E24" s="11">
        <f>IF(AND($N24&gt;' '!G$13,' '!G$13&gt;=$C24),1,0)</f>
        <v>0</v>
      </c>
      <c r="F24" s="11">
        <f>IF(AND($N24&gt;' '!H$13,' '!H$13&gt;=$C24),1,0)</f>
        <v>0</v>
      </c>
      <c r="G24" s="11">
        <f>IF(AND($N24&gt;' '!I$13,' '!I$13&gt;=$C24),1,0)</f>
        <v>0</v>
      </c>
      <c r="H24" s="11">
        <f>IF(AND($N24&gt;' '!J$13,' '!J$13&gt;=$C24),1,0)</f>
        <v>0</v>
      </c>
      <c r="I24" s="11">
        <f>IF(AND($N24&gt;' '!K$13,' '!K$13&gt;=$C24),1,0)</f>
        <v>0</v>
      </c>
      <c r="J24" s="11">
        <f>IF(AND($N24&gt;' '!L$13,' '!L$13&gt;=$C24),1,0)</f>
        <v>0</v>
      </c>
      <c r="K24" s="11">
        <f>IF(AND($N24&gt;' '!M$13,' '!M$13&gt;=$C24),1,0)</f>
        <v>0</v>
      </c>
      <c r="L24" s="11">
        <f>IF(AND($N24&gt;' '!N$13,' '!N$13&gt;=$C24),1,0)</f>
        <v>0</v>
      </c>
      <c r="M24" s="11">
        <f>IF(AND($N24&gt;' '!O$13,' '!O$13&gt;=$C24),1,0)</f>
        <v>0</v>
      </c>
      <c r="N24" s="25">
        <v>1968000</v>
      </c>
      <c r="O24" s="17">
        <v>1294800</v>
      </c>
      <c r="P24" s="17">
        <v>1294800</v>
      </c>
      <c r="Q24" s="17">
        <v>1294800</v>
      </c>
      <c r="R24" s="17">
        <v>1294800</v>
      </c>
      <c r="S24" s="17">
        <v>1294800</v>
      </c>
      <c r="T24" s="17">
        <v>1294800</v>
      </c>
      <c r="U24" s="17">
        <v>1294800</v>
      </c>
      <c r="V24" s="17">
        <v>1294800</v>
      </c>
      <c r="W24" s="17">
        <v>1294800</v>
      </c>
      <c r="X24" s="17">
        <v>1294800</v>
      </c>
      <c r="Z24" s="21">
        <v>7700000</v>
      </c>
      <c r="AA24" s="22">
        <f>IF(AND($Z24&lt;=' '!F$14,' '!F$14&lt;=$AK24),1,0)</f>
        <v>0</v>
      </c>
      <c r="AB24" s="22">
        <f>IF(AND($Z24&lt;=' '!G$14,' '!G$14&lt;=$AK24),1,0)</f>
        <v>0</v>
      </c>
      <c r="AC24" s="22">
        <f>IF(AND($Z24&lt;=' '!H$14,' '!H$14&lt;=$AK24),1,0)</f>
        <v>0</v>
      </c>
      <c r="AD24" s="22">
        <f>IF(AND($Z24&lt;=' '!I$14,' '!I$14&lt;=$AK24),1,0)</f>
        <v>0</v>
      </c>
      <c r="AE24" s="22">
        <f>IF(AND($Z24&lt;=' '!J$14,' '!J$14&lt;=$AK24),1,0)</f>
        <v>0</v>
      </c>
      <c r="AF24" s="22">
        <f>IF(AND($Z24&lt;=' '!K$14,' '!K$14&lt;=$AK24),1,0)</f>
        <v>0</v>
      </c>
      <c r="AG24" s="22">
        <f>IF(AND($Z24&lt;=' '!L$14,' '!L$14&lt;=$AK24),1,0)</f>
        <v>0</v>
      </c>
      <c r="AH24" s="22">
        <f>IF(AND($Z24&lt;=' '!M$14,' '!M$14&lt;=$AK24),1,0)</f>
        <v>0</v>
      </c>
      <c r="AI24" s="22">
        <f>IF(AND($Z24&lt;=' '!N$14,' '!N$14&lt;=$AK24),1,0)</f>
        <v>0</v>
      </c>
      <c r="AJ24" s="22">
        <f>IF(AND($Z24&lt;=' '!O$14,' '!O$14&lt;=$AK24),1,0)</f>
        <v>0</v>
      </c>
      <c r="AK24" s="23">
        <v>9999999</v>
      </c>
      <c r="AL24" s="24">
        <f>' '!F$14*0.95-1355000</f>
        <v>-1355000</v>
      </c>
      <c r="AM24" s="24">
        <f>' '!G$14*0.95-1355000</f>
        <v>-1355000</v>
      </c>
      <c r="AN24" s="24">
        <f>' '!H$14*0.95-1355000</f>
        <v>-1355000</v>
      </c>
      <c r="AO24" s="24">
        <f>' '!I$14*0.95-1355000</f>
        <v>-1355000</v>
      </c>
      <c r="AP24" s="24">
        <f>' '!J$14*0.95-1355000</f>
        <v>-1355000</v>
      </c>
      <c r="AQ24" s="24">
        <f>' '!K$14*0.95-1355000</f>
        <v>-1355000</v>
      </c>
      <c r="AR24" s="24">
        <f>' '!L$14*0.95-1355000</f>
        <v>-1355000</v>
      </c>
      <c r="AS24" s="24">
        <f>' '!M$14*0.95-1355000</f>
        <v>-1355000</v>
      </c>
      <c r="AT24" s="24">
        <f>' '!N$14*0.95-1355000</f>
        <v>-1355000</v>
      </c>
      <c r="AU24" s="24">
        <f>' '!O$14*0.95-1355000</f>
        <v>-1355000</v>
      </c>
    </row>
    <row r="25" spans="2:47">
      <c r="B25" s="20">
        <v>3</v>
      </c>
      <c r="C25" s="26">
        <v>1968000</v>
      </c>
      <c r="D25" s="11">
        <f>IF(AND($N25&gt;' '!F$13,' '!F$13&gt;=$C25),1,0)</f>
        <v>0</v>
      </c>
      <c r="E25" s="11">
        <f>IF(AND($N25&gt;' '!G$13,' '!G$13&gt;=$C25),1,0)</f>
        <v>0</v>
      </c>
      <c r="F25" s="11">
        <f>IF(AND($N25&gt;' '!H$13,' '!H$13&gt;=$C25),1,0)</f>
        <v>0</v>
      </c>
      <c r="G25" s="11">
        <f>IF(AND($N25&gt;' '!I$13,' '!I$13&gt;=$C25),1,0)</f>
        <v>0</v>
      </c>
      <c r="H25" s="11">
        <f>IF(AND($N25&gt;' '!J$13,' '!J$13&gt;=$C25),1,0)</f>
        <v>0</v>
      </c>
      <c r="I25" s="11">
        <f>IF(AND($N25&gt;' '!K$13,' '!K$13&gt;=$C25),1,0)</f>
        <v>0</v>
      </c>
      <c r="J25" s="11">
        <f>IF(AND($N25&gt;' '!L$13,' '!L$13&gt;=$C25),1,0)</f>
        <v>0</v>
      </c>
      <c r="K25" s="11">
        <f>IF(AND($N25&gt;' '!M$13,' '!M$13&gt;=$C25),1,0)</f>
        <v>0</v>
      </c>
      <c r="L25" s="11">
        <f>IF(AND($N25&gt;' '!N$13,' '!N$13&gt;=$C25),1,0)</f>
        <v>0</v>
      </c>
      <c r="M25" s="11">
        <f>IF(AND($N25&gt;' '!O$13,' '!O$13&gt;=$C25),1,0)</f>
        <v>0</v>
      </c>
      <c r="N25" s="26">
        <v>1972000</v>
      </c>
      <c r="O25" s="19">
        <v>1297600</v>
      </c>
      <c r="P25" s="19">
        <v>1297600</v>
      </c>
      <c r="Q25" s="19">
        <v>1297600</v>
      </c>
      <c r="R25" s="19">
        <v>1297600</v>
      </c>
      <c r="S25" s="19">
        <v>1297600</v>
      </c>
      <c r="T25" s="19">
        <v>1297600</v>
      </c>
      <c r="U25" s="19">
        <v>1297600</v>
      </c>
      <c r="V25" s="19">
        <v>1297600</v>
      </c>
      <c r="W25" s="19">
        <v>1297600</v>
      </c>
      <c r="X25" s="19">
        <v>1297600</v>
      </c>
      <c r="Z25" s="21">
        <v>10000000</v>
      </c>
      <c r="AA25" s="22">
        <f>IF($Z25&lt;=' '!F$14,1,0)</f>
        <v>0</v>
      </c>
      <c r="AB25" s="22">
        <f>IF($Z25&lt;=' '!G$14,1,0)</f>
        <v>0</v>
      </c>
      <c r="AC25" s="22">
        <f>IF($Z25&lt;=' '!H$14,1,0)</f>
        <v>0</v>
      </c>
      <c r="AD25" s="22">
        <f>IF($Z25&lt;=' '!I$14,1,0)</f>
        <v>0</v>
      </c>
      <c r="AE25" s="22">
        <f>IF($Z25&lt;=' '!J$14,1,0)</f>
        <v>0</v>
      </c>
      <c r="AF25" s="22">
        <f>IF($Z25&lt;=' '!K$14,1,0)</f>
        <v>0</v>
      </c>
      <c r="AG25" s="22">
        <f>IF($Z25&lt;=' '!L$14,1,0)</f>
        <v>0</v>
      </c>
      <c r="AH25" s="22">
        <f>IF($Z25&lt;=' '!M$14,1,0)</f>
        <v>0</v>
      </c>
      <c r="AI25" s="22">
        <f>IF($Z25&lt;=' '!N$14,1,0)</f>
        <v>0</v>
      </c>
      <c r="AJ25" s="22">
        <f>IF($Z25&lt;=' '!O$14,1,0)</f>
        <v>0</v>
      </c>
      <c r="AK25" s="23"/>
      <c r="AL25" s="24">
        <v>1855000</v>
      </c>
      <c r="AM25" s="24">
        <v>1855000</v>
      </c>
      <c r="AN25" s="24">
        <v>1855000</v>
      </c>
      <c r="AO25" s="24">
        <v>1855000</v>
      </c>
      <c r="AP25" s="24">
        <v>1855000</v>
      </c>
      <c r="AQ25" s="24">
        <v>1855000</v>
      </c>
      <c r="AR25" s="24">
        <v>1855000</v>
      </c>
      <c r="AS25" s="24">
        <v>1855000</v>
      </c>
      <c r="AT25" s="24">
        <v>1855000</v>
      </c>
      <c r="AU25" s="24">
        <v>1855000</v>
      </c>
    </row>
    <row r="26" spans="2:47">
      <c r="B26" s="20">
        <v>4</v>
      </c>
      <c r="C26" s="25">
        <v>1972000</v>
      </c>
      <c r="D26" s="11">
        <f>IF(AND($N26&gt;' '!F$13,' '!F$13&gt;=$C26),1,0)</f>
        <v>0</v>
      </c>
      <c r="E26" s="11">
        <f>IF(AND($N26&gt;' '!G$13,' '!G$13&gt;=$C26),1,0)</f>
        <v>0</v>
      </c>
      <c r="F26" s="11">
        <f>IF(AND($N26&gt;' '!H$13,' '!H$13&gt;=$C26),1,0)</f>
        <v>0</v>
      </c>
      <c r="G26" s="11">
        <f>IF(AND($N26&gt;' '!I$13,' '!I$13&gt;=$C26),1,0)</f>
        <v>0</v>
      </c>
      <c r="H26" s="11">
        <f>IF(AND($N26&gt;' '!J$13,' '!J$13&gt;=$C26),1,0)</f>
        <v>0</v>
      </c>
      <c r="I26" s="11">
        <f>IF(AND($N26&gt;' '!K$13,' '!K$13&gt;=$C26),1,0)</f>
        <v>0</v>
      </c>
      <c r="J26" s="11">
        <f>IF(AND($N26&gt;' '!L$13,' '!L$13&gt;=$C26),1,0)</f>
        <v>0</v>
      </c>
      <c r="K26" s="11">
        <f>IF(AND($N26&gt;' '!M$13,' '!M$13&gt;=$C26),1,0)</f>
        <v>0</v>
      </c>
      <c r="L26" s="11">
        <f>IF(AND($N26&gt;' '!N$13,' '!N$13&gt;=$C26),1,0)</f>
        <v>0</v>
      </c>
      <c r="M26" s="11">
        <f>IF(AND($N26&gt;' '!O$13,' '!O$13&gt;=$C26),1,0)</f>
        <v>0</v>
      </c>
      <c r="N26" s="25">
        <v>1976000</v>
      </c>
      <c r="O26" s="17">
        <v>1300400</v>
      </c>
      <c r="P26" s="17">
        <v>1300400</v>
      </c>
      <c r="Q26" s="17">
        <v>1300400</v>
      </c>
      <c r="R26" s="17">
        <v>1300400</v>
      </c>
      <c r="S26" s="17">
        <v>1300400</v>
      </c>
      <c r="T26" s="17">
        <v>1300400</v>
      </c>
      <c r="U26" s="17">
        <v>1300400</v>
      </c>
      <c r="V26" s="17">
        <v>1300400</v>
      </c>
      <c r="W26" s="17">
        <v>1300400</v>
      </c>
      <c r="X26" s="17">
        <v>1300400</v>
      </c>
    </row>
    <row r="27" spans="2:47">
      <c r="B27" s="18">
        <v>5</v>
      </c>
      <c r="C27" s="25">
        <v>1976000</v>
      </c>
      <c r="D27" s="11">
        <f>IF(AND($N27&gt;' '!F$13,' '!F$13&gt;=$C27),1,0)</f>
        <v>0</v>
      </c>
      <c r="E27" s="11">
        <f>IF(AND($N27&gt;' '!G$13,' '!G$13&gt;=$C27),1,0)</f>
        <v>0</v>
      </c>
      <c r="F27" s="11">
        <f>IF(AND($N27&gt;' '!H$13,' '!H$13&gt;=$C27),1,0)</f>
        <v>0</v>
      </c>
      <c r="G27" s="11">
        <f>IF(AND($N27&gt;' '!I$13,' '!I$13&gt;=$C27),1,0)</f>
        <v>0</v>
      </c>
      <c r="H27" s="11">
        <f>IF(AND($N27&gt;' '!J$13,' '!J$13&gt;=$C27),1,0)</f>
        <v>0</v>
      </c>
      <c r="I27" s="11">
        <f>IF(AND($N27&gt;' '!K$13,' '!K$13&gt;=$C27),1,0)</f>
        <v>0</v>
      </c>
      <c r="J27" s="11">
        <f>IF(AND($N27&gt;' '!L$13,' '!L$13&gt;=$C27),1,0)</f>
        <v>0</v>
      </c>
      <c r="K27" s="11">
        <f>IF(AND($N27&gt;' '!M$13,' '!M$13&gt;=$C27),1,0)</f>
        <v>0</v>
      </c>
      <c r="L27" s="11">
        <f>IF(AND($N27&gt;' '!N$13,' '!N$13&gt;=$C27),1,0)</f>
        <v>0</v>
      </c>
      <c r="M27" s="11">
        <f>IF(AND($N27&gt;' '!O$13,' '!O$13&gt;=$C27),1,0)</f>
        <v>0</v>
      </c>
      <c r="N27" s="25">
        <v>1980000</v>
      </c>
      <c r="O27" s="17">
        <v>1303200</v>
      </c>
      <c r="P27" s="17">
        <v>1303200</v>
      </c>
      <c r="Q27" s="17">
        <v>1303200</v>
      </c>
      <c r="R27" s="17">
        <v>1303200</v>
      </c>
      <c r="S27" s="17">
        <v>1303200</v>
      </c>
      <c r="T27" s="17">
        <v>1303200</v>
      </c>
      <c r="U27" s="17">
        <v>1303200</v>
      </c>
      <c r="V27" s="17">
        <v>1303200</v>
      </c>
      <c r="W27" s="17">
        <v>1303200</v>
      </c>
      <c r="X27" s="17">
        <v>1303200</v>
      </c>
    </row>
    <row r="28" spans="2:47">
      <c r="B28" s="20">
        <v>1</v>
      </c>
      <c r="C28" s="25">
        <v>1980000</v>
      </c>
      <c r="D28" s="11">
        <f>IF(AND($N28&gt;' '!F$13,' '!F$13&gt;=$C28),1,0)</f>
        <v>0</v>
      </c>
      <c r="E28" s="11">
        <f>IF(AND($N28&gt;' '!G$13,' '!G$13&gt;=$C28),1,0)</f>
        <v>0</v>
      </c>
      <c r="F28" s="11">
        <f>IF(AND($N28&gt;' '!H$13,' '!H$13&gt;=$C28),1,0)</f>
        <v>0</v>
      </c>
      <c r="G28" s="11">
        <f>IF(AND($N28&gt;' '!I$13,' '!I$13&gt;=$C28),1,0)</f>
        <v>0</v>
      </c>
      <c r="H28" s="11">
        <f>IF(AND($N28&gt;' '!J$13,' '!J$13&gt;=$C28),1,0)</f>
        <v>0</v>
      </c>
      <c r="I28" s="11">
        <f>IF(AND($N28&gt;' '!K$13,' '!K$13&gt;=$C28),1,0)</f>
        <v>0</v>
      </c>
      <c r="J28" s="11">
        <f>IF(AND($N28&gt;' '!L$13,' '!L$13&gt;=$C28),1,0)</f>
        <v>0</v>
      </c>
      <c r="K28" s="11">
        <f>IF(AND($N28&gt;' '!M$13,' '!M$13&gt;=$C28),1,0)</f>
        <v>0</v>
      </c>
      <c r="L28" s="11">
        <f>IF(AND($N28&gt;' '!N$13,' '!N$13&gt;=$C28),1,0)</f>
        <v>0</v>
      </c>
      <c r="M28" s="11">
        <f>IF(AND($N28&gt;' '!O$13,' '!O$13&gt;=$C28),1,0)</f>
        <v>0</v>
      </c>
      <c r="N28" s="25">
        <v>1984000</v>
      </c>
      <c r="O28" s="17">
        <v>1306000</v>
      </c>
      <c r="P28" s="17">
        <v>1306000</v>
      </c>
      <c r="Q28" s="17">
        <v>1306000</v>
      </c>
      <c r="R28" s="17">
        <v>1306000</v>
      </c>
      <c r="S28" s="17">
        <v>1306000</v>
      </c>
      <c r="T28" s="17">
        <v>1306000</v>
      </c>
      <c r="U28" s="17">
        <v>1306000</v>
      </c>
      <c r="V28" s="17">
        <v>1306000</v>
      </c>
      <c r="W28" s="17">
        <v>1306000</v>
      </c>
      <c r="X28" s="17">
        <v>1306000</v>
      </c>
    </row>
    <row r="29" spans="2:47">
      <c r="B29" s="20">
        <v>2</v>
      </c>
      <c r="C29" s="25">
        <v>1984000</v>
      </c>
      <c r="D29" s="11">
        <f>IF(AND($N29&gt;' '!F$13,' '!F$13&gt;=$C29),1,0)</f>
        <v>0</v>
      </c>
      <c r="E29" s="11">
        <f>IF(AND($N29&gt;' '!G$13,' '!G$13&gt;=$C29),1,0)</f>
        <v>0</v>
      </c>
      <c r="F29" s="11">
        <f>IF(AND($N29&gt;' '!H$13,' '!H$13&gt;=$C29),1,0)</f>
        <v>0</v>
      </c>
      <c r="G29" s="11">
        <f>IF(AND($N29&gt;' '!I$13,' '!I$13&gt;=$C29),1,0)</f>
        <v>0</v>
      </c>
      <c r="H29" s="11">
        <f>IF(AND($N29&gt;' '!J$13,' '!J$13&gt;=$C29),1,0)</f>
        <v>0</v>
      </c>
      <c r="I29" s="11">
        <f>IF(AND($N29&gt;' '!K$13,' '!K$13&gt;=$C29),1,0)</f>
        <v>0</v>
      </c>
      <c r="J29" s="11">
        <f>IF(AND($N29&gt;' '!L$13,' '!L$13&gt;=$C29),1,0)</f>
        <v>0</v>
      </c>
      <c r="K29" s="11">
        <f>IF(AND($N29&gt;' '!M$13,' '!M$13&gt;=$C29),1,0)</f>
        <v>0</v>
      </c>
      <c r="L29" s="11">
        <f>IF(AND($N29&gt;' '!N$13,' '!N$13&gt;=$C29),1,0)</f>
        <v>0</v>
      </c>
      <c r="M29" s="11">
        <f>IF(AND($N29&gt;' '!O$13,' '!O$13&gt;=$C29),1,0)</f>
        <v>0</v>
      </c>
      <c r="N29" s="25">
        <v>1988000</v>
      </c>
      <c r="O29" s="17">
        <v>1308800</v>
      </c>
      <c r="P29" s="17">
        <v>1308800</v>
      </c>
      <c r="Q29" s="17">
        <v>1308800</v>
      </c>
      <c r="R29" s="17">
        <v>1308800</v>
      </c>
      <c r="S29" s="17">
        <v>1308800</v>
      </c>
      <c r="T29" s="17">
        <v>1308800</v>
      </c>
      <c r="U29" s="17">
        <v>1308800</v>
      </c>
      <c r="V29" s="17">
        <v>1308800</v>
      </c>
      <c r="W29" s="17">
        <v>1308800</v>
      </c>
      <c r="X29" s="17">
        <v>1308800</v>
      </c>
      <c r="Z29" s="108" t="s">
        <v>100</v>
      </c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10"/>
    </row>
    <row r="30" spans="2:47">
      <c r="B30" s="20">
        <v>3</v>
      </c>
      <c r="C30" s="26">
        <v>1988000</v>
      </c>
      <c r="D30" s="11">
        <f>IF(AND($N30&gt;' '!F$13,' '!F$13&gt;=$C30),1,0)</f>
        <v>0</v>
      </c>
      <c r="E30" s="11">
        <f>IF(AND($N30&gt;' '!G$13,' '!G$13&gt;=$C30),1,0)</f>
        <v>0</v>
      </c>
      <c r="F30" s="11">
        <f>IF(AND($N30&gt;' '!H$13,' '!H$13&gt;=$C30),1,0)</f>
        <v>0</v>
      </c>
      <c r="G30" s="11">
        <f>IF(AND($N30&gt;' '!I$13,' '!I$13&gt;=$C30),1,0)</f>
        <v>0</v>
      </c>
      <c r="H30" s="11">
        <f>IF(AND($N30&gt;' '!J$13,' '!J$13&gt;=$C30),1,0)</f>
        <v>0</v>
      </c>
      <c r="I30" s="11">
        <f>IF(AND($N30&gt;' '!K$13,' '!K$13&gt;=$C30),1,0)</f>
        <v>0</v>
      </c>
      <c r="J30" s="11">
        <f>IF(AND($N30&gt;' '!L$13,' '!L$13&gt;=$C30),1,0)</f>
        <v>0</v>
      </c>
      <c r="K30" s="11">
        <f>IF(AND($N30&gt;' '!M$13,' '!M$13&gt;=$C30),1,0)</f>
        <v>0</v>
      </c>
      <c r="L30" s="11">
        <f>IF(AND($N30&gt;' '!N$13,' '!N$13&gt;=$C30),1,0)</f>
        <v>0</v>
      </c>
      <c r="M30" s="11">
        <f>IF(AND($N30&gt;' '!O$13,' '!O$13&gt;=$C30),1,0)</f>
        <v>0</v>
      </c>
      <c r="N30" s="26">
        <v>1992000</v>
      </c>
      <c r="O30" s="19">
        <v>1311600</v>
      </c>
      <c r="P30" s="19">
        <v>1311600</v>
      </c>
      <c r="Q30" s="19">
        <v>1311600</v>
      </c>
      <c r="R30" s="19">
        <v>1311600</v>
      </c>
      <c r="S30" s="19">
        <v>1311600</v>
      </c>
      <c r="T30" s="19">
        <v>1311600</v>
      </c>
      <c r="U30" s="19">
        <v>1311600</v>
      </c>
      <c r="V30" s="19">
        <v>1311600</v>
      </c>
      <c r="W30" s="19">
        <v>1311600</v>
      </c>
      <c r="X30" s="19">
        <v>1311600</v>
      </c>
      <c r="Z30" s="21">
        <v>0</v>
      </c>
      <c r="AA30" s="22">
        <f>IF(' '!F$14&lt;=$AK30,1,0)</f>
        <v>1</v>
      </c>
      <c r="AB30" s="22">
        <f>IF(' '!G$14&lt;=$AK30,1,0)</f>
        <v>1</v>
      </c>
      <c r="AC30" s="22">
        <f>IF(' '!H$14&lt;=$AK30,1,0)</f>
        <v>1</v>
      </c>
      <c r="AD30" s="22">
        <f>IF(' '!I$14&lt;=$AK30,1,0)</f>
        <v>1</v>
      </c>
      <c r="AE30" s="22">
        <f>IF(' '!J$14&lt;=$AK30,1,0)</f>
        <v>1</v>
      </c>
      <c r="AF30" s="22">
        <f>IF(' '!K$14&lt;=$AK30,1,0)</f>
        <v>1</v>
      </c>
      <c r="AG30" s="22">
        <f>IF(' '!L$14&lt;=$AK30,1,0)</f>
        <v>1</v>
      </c>
      <c r="AH30" s="22">
        <f>IF(' '!M$14&lt;=$AK30,1,0)</f>
        <v>1</v>
      </c>
      <c r="AI30" s="22">
        <f>IF(' '!N$14&lt;=$AK30,1,0)</f>
        <v>1</v>
      </c>
      <c r="AJ30" s="22">
        <f>IF(' '!O$14&lt;=$AK30,1,0)</f>
        <v>1</v>
      </c>
      <c r="AK30" s="23">
        <v>400000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</row>
    <row r="31" spans="2:47">
      <c r="B31" s="20">
        <v>4</v>
      </c>
      <c r="C31" s="25">
        <v>1992000</v>
      </c>
      <c r="D31" s="11">
        <f>IF(AND($N31&gt;' '!F$13,' '!F$13&gt;=$C31),1,0)</f>
        <v>0</v>
      </c>
      <c r="E31" s="11">
        <f>IF(AND($N31&gt;' '!G$13,' '!G$13&gt;=$C31),1,0)</f>
        <v>0</v>
      </c>
      <c r="F31" s="11">
        <f>IF(AND($N31&gt;' '!H$13,' '!H$13&gt;=$C31),1,0)</f>
        <v>0</v>
      </c>
      <c r="G31" s="11">
        <f>IF(AND($N31&gt;' '!I$13,' '!I$13&gt;=$C31),1,0)</f>
        <v>0</v>
      </c>
      <c r="H31" s="11">
        <f>IF(AND($N31&gt;' '!J$13,' '!J$13&gt;=$C31),1,0)</f>
        <v>0</v>
      </c>
      <c r="I31" s="11">
        <f>IF(AND($N31&gt;' '!K$13,' '!K$13&gt;=$C31),1,0)</f>
        <v>0</v>
      </c>
      <c r="J31" s="11">
        <f>IF(AND($N31&gt;' '!L$13,' '!L$13&gt;=$C31),1,0)</f>
        <v>0</v>
      </c>
      <c r="K31" s="11">
        <f>IF(AND($N31&gt;' '!M$13,' '!M$13&gt;=$C31),1,0)</f>
        <v>0</v>
      </c>
      <c r="L31" s="11">
        <f>IF(AND($N31&gt;' '!N$13,' '!N$13&gt;=$C31),1,0)</f>
        <v>0</v>
      </c>
      <c r="M31" s="11">
        <f>IF(AND($N31&gt;' '!O$13,' '!O$13&gt;=$C31),1,0)</f>
        <v>0</v>
      </c>
      <c r="N31" s="25">
        <v>1996000</v>
      </c>
      <c r="O31" s="17">
        <v>1314400</v>
      </c>
      <c r="P31" s="17">
        <v>1314400</v>
      </c>
      <c r="Q31" s="17">
        <v>1314400</v>
      </c>
      <c r="R31" s="17">
        <v>1314400</v>
      </c>
      <c r="S31" s="17">
        <v>1314400</v>
      </c>
      <c r="T31" s="17">
        <v>1314400</v>
      </c>
      <c r="U31" s="17">
        <v>1314400</v>
      </c>
      <c r="V31" s="17">
        <v>1314400</v>
      </c>
      <c r="W31" s="17">
        <v>1314400</v>
      </c>
      <c r="X31" s="17">
        <v>1314400</v>
      </c>
      <c r="Z31" s="21">
        <v>400001</v>
      </c>
      <c r="AA31" s="22">
        <f>IF(AND($Z31&lt;=' '!F$14,' '!F$14&lt;=$AK31),1,0)</f>
        <v>0</v>
      </c>
      <c r="AB31" s="22">
        <f>IF(AND($Z31&lt;=' '!G$14,' '!G$14&lt;=$AK31),1,0)</f>
        <v>0</v>
      </c>
      <c r="AC31" s="22">
        <f>IF(AND($Z31&lt;=' '!H$14,' '!H$14&lt;=$AK31),1,0)</f>
        <v>0</v>
      </c>
      <c r="AD31" s="22">
        <f>IF(AND($Z31&lt;=' '!I$14,' '!I$14&lt;=$AK31),1,0)</f>
        <v>0</v>
      </c>
      <c r="AE31" s="22">
        <f>IF(AND($Z31&lt;=' '!J$14,' '!J$14&lt;=$AK31),1,0)</f>
        <v>0</v>
      </c>
      <c r="AF31" s="22">
        <f>IF(AND($Z31&lt;=' '!K$14,' '!K$14&lt;=$AK31),1,0)</f>
        <v>0</v>
      </c>
      <c r="AG31" s="22">
        <f>IF(AND($Z31&lt;=' '!L$14,' '!L$14&lt;=$AK31),1,0)</f>
        <v>0</v>
      </c>
      <c r="AH31" s="22">
        <f>IF(AND($Z31&lt;=' '!M$14,' '!M$14&lt;=$AK31),1,0)</f>
        <v>0</v>
      </c>
      <c r="AI31" s="22">
        <f>IF(AND($Z31&lt;=' '!N$14,' '!N$14&lt;=$AK31),1,0)</f>
        <v>0</v>
      </c>
      <c r="AJ31" s="22">
        <f>IF(AND($Z31&lt;=' '!O$14,' '!O$14&lt;=$AK31),1,0)</f>
        <v>0</v>
      </c>
      <c r="AK31" s="23">
        <v>1299999</v>
      </c>
      <c r="AL31" s="24">
        <f>' '!F$14-400000</f>
        <v>-400000</v>
      </c>
      <c r="AM31" s="24">
        <f>' '!G$14-400000</f>
        <v>-400000</v>
      </c>
      <c r="AN31" s="24">
        <f>' '!H$14-400000</f>
        <v>-400000</v>
      </c>
      <c r="AO31" s="24">
        <f>' '!I$14-400000</f>
        <v>-400000</v>
      </c>
      <c r="AP31" s="24">
        <f>' '!J$14-400000</f>
        <v>-400000</v>
      </c>
      <c r="AQ31" s="24">
        <f>' '!K$14-400000</f>
        <v>-400000</v>
      </c>
      <c r="AR31" s="24">
        <f>' '!L$14-400000</f>
        <v>-400000</v>
      </c>
      <c r="AS31" s="24">
        <f>' '!M$14-400000</f>
        <v>-400000</v>
      </c>
      <c r="AT31" s="24">
        <f>' '!N$14-400000</f>
        <v>-400000</v>
      </c>
      <c r="AU31" s="24">
        <f>' '!O$14-400000</f>
        <v>-400000</v>
      </c>
    </row>
    <row r="32" spans="2:47">
      <c r="B32" s="18">
        <v>5</v>
      </c>
      <c r="C32" s="25">
        <v>1996000</v>
      </c>
      <c r="D32" s="11">
        <f>IF(AND($N32&gt;' '!F$13,' '!F$13&gt;=$C32),1,0)</f>
        <v>0</v>
      </c>
      <c r="E32" s="11">
        <f>IF(AND($N32&gt;' '!G$13,' '!G$13&gt;=$C32),1,0)</f>
        <v>0</v>
      </c>
      <c r="F32" s="11">
        <f>IF(AND($N32&gt;' '!H$13,' '!H$13&gt;=$C32),1,0)</f>
        <v>0</v>
      </c>
      <c r="G32" s="11">
        <f>IF(AND($N32&gt;' '!I$13,' '!I$13&gt;=$C32),1,0)</f>
        <v>0</v>
      </c>
      <c r="H32" s="11">
        <f>IF(AND($N32&gt;' '!J$13,' '!J$13&gt;=$C32),1,0)</f>
        <v>0</v>
      </c>
      <c r="I32" s="11">
        <f>IF(AND($N32&gt;' '!K$13,' '!K$13&gt;=$C32),1,0)</f>
        <v>0</v>
      </c>
      <c r="J32" s="11">
        <f>IF(AND($N32&gt;' '!L$13,' '!L$13&gt;=$C32),1,0)</f>
        <v>0</v>
      </c>
      <c r="K32" s="11">
        <f>IF(AND($N32&gt;' '!M$13,' '!M$13&gt;=$C32),1,0)</f>
        <v>0</v>
      </c>
      <c r="L32" s="11">
        <f>IF(AND($N32&gt;' '!N$13,' '!N$13&gt;=$C32),1,0)</f>
        <v>0</v>
      </c>
      <c r="M32" s="11">
        <f>IF(AND($N32&gt;' '!O$13,' '!O$13&gt;=$C32),1,0)</f>
        <v>0</v>
      </c>
      <c r="N32" s="25">
        <v>2000000</v>
      </c>
      <c r="O32" s="17">
        <v>1317200</v>
      </c>
      <c r="P32" s="17">
        <v>1317200</v>
      </c>
      <c r="Q32" s="17">
        <v>1317200</v>
      </c>
      <c r="R32" s="17">
        <v>1317200</v>
      </c>
      <c r="S32" s="17">
        <v>1317200</v>
      </c>
      <c r="T32" s="17">
        <v>1317200</v>
      </c>
      <c r="U32" s="17">
        <v>1317200</v>
      </c>
      <c r="V32" s="17">
        <v>1317200</v>
      </c>
      <c r="W32" s="17">
        <v>1317200</v>
      </c>
      <c r="X32" s="17">
        <v>1317200</v>
      </c>
      <c r="Z32" s="21">
        <v>1300000</v>
      </c>
      <c r="AA32" s="22">
        <f>IF(AND($Z32&lt;=' '!F$14,' '!F$14&lt;=$AK32),1,0)</f>
        <v>0</v>
      </c>
      <c r="AB32" s="22">
        <f>IF(AND($Z32&lt;=' '!G$14,' '!G$14&lt;=$AK32),1,0)</f>
        <v>0</v>
      </c>
      <c r="AC32" s="22">
        <f>IF(AND($Z32&lt;=' '!H$14,' '!H$14&lt;=$AK32),1,0)</f>
        <v>0</v>
      </c>
      <c r="AD32" s="22">
        <f>IF(AND($Z32&lt;=' '!I$14,' '!I$14&lt;=$AK32),1,0)</f>
        <v>0</v>
      </c>
      <c r="AE32" s="22">
        <f>IF(AND($Z32&lt;=' '!J$14,' '!J$14&lt;=$AK32),1,0)</f>
        <v>0</v>
      </c>
      <c r="AF32" s="22">
        <f>IF(AND($Z32&lt;=' '!K$14,' '!K$14&lt;=$AK32),1,0)</f>
        <v>0</v>
      </c>
      <c r="AG32" s="22">
        <f>IF(AND($Z32&lt;=' '!L$14,' '!L$14&lt;=$AK32),1,0)</f>
        <v>0</v>
      </c>
      <c r="AH32" s="22">
        <f>IF(AND($Z32&lt;=' '!M$14,' '!M$14&lt;=$AK32),1,0)</f>
        <v>0</v>
      </c>
      <c r="AI32" s="22">
        <f>IF(AND($Z32&lt;=' '!N$14,' '!N$14&lt;=$AK32),1,0)</f>
        <v>0</v>
      </c>
      <c r="AJ32" s="22">
        <f>IF(AND($Z32&lt;=' '!O$14,' '!O$14&lt;=$AK32),1,0)</f>
        <v>0</v>
      </c>
      <c r="AK32" s="23">
        <v>4099999</v>
      </c>
      <c r="AL32" s="24">
        <f>' '!F$14*0.75-75000</f>
        <v>-75000</v>
      </c>
      <c r="AM32" s="24">
        <f>' '!G$14*0.75-75000</f>
        <v>-75000</v>
      </c>
      <c r="AN32" s="24">
        <f>' '!H$14*0.75-75000</f>
        <v>-75000</v>
      </c>
      <c r="AO32" s="24">
        <f>' '!I$14*0.75-75000</f>
        <v>-75000</v>
      </c>
      <c r="AP32" s="24">
        <f>' '!J$14*0.75-75000</f>
        <v>-75000</v>
      </c>
      <c r="AQ32" s="24">
        <f>' '!K$14*0.75-75000</f>
        <v>-75000</v>
      </c>
      <c r="AR32" s="24">
        <f>' '!L$14*0.75-75000</f>
        <v>-75000</v>
      </c>
      <c r="AS32" s="24">
        <f>' '!M$14*0.75-75000</f>
        <v>-75000</v>
      </c>
      <c r="AT32" s="24">
        <f>' '!N$14*0.75-75000</f>
        <v>-75000</v>
      </c>
      <c r="AU32" s="24">
        <f>' '!O$14*0.75-75000</f>
        <v>-75000</v>
      </c>
    </row>
    <row r="33" spans="2:47">
      <c r="B33" s="20">
        <v>1</v>
      </c>
      <c r="C33" s="25">
        <v>2000000</v>
      </c>
      <c r="D33" s="11">
        <f>IF(AND($N33&gt;' '!F$13,' '!F$13&gt;=$C33),1,0)</f>
        <v>0</v>
      </c>
      <c r="E33" s="11">
        <f>IF(AND($N33&gt;' '!G$13,' '!G$13&gt;=$C33),1,0)</f>
        <v>0</v>
      </c>
      <c r="F33" s="11">
        <f>IF(AND($N33&gt;' '!H$13,' '!H$13&gt;=$C33),1,0)</f>
        <v>0</v>
      </c>
      <c r="G33" s="11">
        <f>IF(AND($N33&gt;' '!I$13,' '!I$13&gt;=$C33),1,0)</f>
        <v>0</v>
      </c>
      <c r="H33" s="11">
        <f>IF(AND($N33&gt;' '!J$13,' '!J$13&gt;=$C33),1,0)</f>
        <v>0</v>
      </c>
      <c r="I33" s="11">
        <f>IF(AND($N33&gt;' '!K$13,' '!K$13&gt;=$C33),1,0)</f>
        <v>0</v>
      </c>
      <c r="J33" s="11">
        <f>IF(AND($N33&gt;' '!L$13,' '!L$13&gt;=$C33),1,0)</f>
        <v>0</v>
      </c>
      <c r="K33" s="11">
        <f>IF(AND($N33&gt;' '!M$13,' '!M$13&gt;=$C33),1,0)</f>
        <v>0</v>
      </c>
      <c r="L33" s="11">
        <f>IF(AND($N33&gt;' '!N$13,' '!N$13&gt;=$C33),1,0)</f>
        <v>0</v>
      </c>
      <c r="M33" s="11">
        <f>IF(AND($N33&gt;' '!O$13,' '!O$13&gt;=$C33),1,0)</f>
        <v>0</v>
      </c>
      <c r="N33" s="25">
        <v>2004000</v>
      </c>
      <c r="O33" s="17">
        <v>1320000</v>
      </c>
      <c r="P33" s="17">
        <v>1320000</v>
      </c>
      <c r="Q33" s="17">
        <v>1320000</v>
      </c>
      <c r="R33" s="17">
        <v>1320000</v>
      </c>
      <c r="S33" s="17">
        <v>1320000</v>
      </c>
      <c r="T33" s="17">
        <v>1320000</v>
      </c>
      <c r="U33" s="17">
        <v>1320000</v>
      </c>
      <c r="V33" s="17">
        <v>1320000</v>
      </c>
      <c r="W33" s="17">
        <v>1320000</v>
      </c>
      <c r="X33" s="17">
        <v>1320000</v>
      </c>
      <c r="Z33" s="21">
        <v>4100000</v>
      </c>
      <c r="AA33" s="22">
        <f>IF(AND($Z33&lt;=' '!F$14,' '!F$14&lt;=$AK33),1,0)</f>
        <v>0</v>
      </c>
      <c r="AB33" s="22">
        <f>IF(AND($Z33&lt;=' '!G$14,' '!G$14&lt;=$AK33),1,0)</f>
        <v>0</v>
      </c>
      <c r="AC33" s="22">
        <f>IF(AND($Z33&lt;=' '!H$14,' '!H$14&lt;=$AK33),1,0)</f>
        <v>0</v>
      </c>
      <c r="AD33" s="22">
        <f>IF(AND($Z33&lt;=' '!I$14,' '!I$14&lt;=$AK33),1,0)</f>
        <v>0</v>
      </c>
      <c r="AE33" s="22">
        <f>IF(AND($Z33&lt;=' '!J$14,' '!J$14&lt;=$AK33),1,0)</f>
        <v>0</v>
      </c>
      <c r="AF33" s="22">
        <f>IF(AND($Z33&lt;=' '!K$14,' '!K$14&lt;=$AK33),1,0)</f>
        <v>0</v>
      </c>
      <c r="AG33" s="22">
        <f>IF(AND($Z33&lt;=' '!L$14,' '!L$14&lt;=$AK33),1,0)</f>
        <v>0</v>
      </c>
      <c r="AH33" s="22">
        <f>IF(AND($Z33&lt;=' '!M$14,' '!M$14&lt;=$AK33),1,0)</f>
        <v>0</v>
      </c>
      <c r="AI33" s="22">
        <f>IF(AND($Z33&lt;=' '!N$14,' '!N$14&lt;=$AK33),1,0)</f>
        <v>0</v>
      </c>
      <c r="AJ33" s="22">
        <f>IF(AND($Z33&lt;=' '!O$14,' '!O$14&lt;=$AK33),1,0)</f>
        <v>0</v>
      </c>
      <c r="AK33" s="23">
        <v>7699999</v>
      </c>
      <c r="AL33" s="24">
        <f>' '!F$14*0.85-485000</f>
        <v>-485000</v>
      </c>
      <c r="AM33" s="24">
        <f>' '!G$14*0.85-485000</f>
        <v>-485000</v>
      </c>
      <c r="AN33" s="24">
        <f>' '!H$14*0.85-485000</f>
        <v>-485000</v>
      </c>
      <c r="AO33" s="24">
        <f>' '!I$14*0.85-485000</f>
        <v>-485000</v>
      </c>
      <c r="AP33" s="24">
        <f>' '!J$14*0.85-485000</f>
        <v>-485000</v>
      </c>
      <c r="AQ33" s="24">
        <f>' '!K$14*0.85-485000</f>
        <v>-485000</v>
      </c>
      <c r="AR33" s="24">
        <f>' '!L$14*0.85-485000</f>
        <v>-485000</v>
      </c>
      <c r="AS33" s="24">
        <f>' '!M$14*0.85-485000</f>
        <v>-485000</v>
      </c>
      <c r="AT33" s="24">
        <f>' '!N$14*0.85-485000</f>
        <v>-485000</v>
      </c>
      <c r="AU33" s="24">
        <f>' '!O$14*0.85-485000</f>
        <v>-485000</v>
      </c>
    </row>
    <row r="34" spans="2:47">
      <c r="B34" s="20">
        <v>2</v>
      </c>
      <c r="C34" s="25">
        <v>2004000</v>
      </c>
      <c r="D34" s="11">
        <f>IF(AND($N34&gt;' '!F$13,' '!F$13&gt;=$C34),1,0)</f>
        <v>0</v>
      </c>
      <c r="E34" s="11">
        <f>IF(AND($N34&gt;' '!G$13,' '!G$13&gt;=$C34),1,0)</f>
        <v>0</v>
      </c>
      <c r="F34" s="11">
        <f>IF(AND($N34&gt;' '!H$13,' '!H$13&gt;=$C34),1,0)</f>
        <v>0</v>
      </c>
      <c r="G34" s="11">
        <f>IF(AND($N34&gt;' '!I$13,' '!I$13&gt;=$C34),1,0)</f>
        <v>0</v>
      </c>
      <c r="H34" s="11">
        <f>IF(AND($N34&gt;' '!J$13,' '!J$13&gt;=$C34),1,0)</f>
        <v>0</v>
      </c>
      <c r="I34" s="11">
        <f>IF(AND($N34&gt;' '!K$13,' '!K$13&gt;=$C34),1,0)</f>
        <v>0</v>
      </c>
      <c r="J34" s="11">
        <f>IF(AND($N34&gt;' '!L$13,' '!L$13&gt;=$C34),1,0)</f>
        <v>0</v>
      </c>
      <c r="K34" s="11">
        <f>IF(AND($N34&gt;' '!M$13,' '!M$13&gt;=$C34),1,0)</f>
        <v>0</v>
      </c>
      <c r="L34" s="11">
        <f>IF(AND($N34&gt;' '!N$13,' '!N$13&gt;=$C34),1,0)</f>
        <v>0</v>
      </c>
      <c r="M34" s="11">
        <f>IF(AND($N34&gt;' '!O$13,' '!O$13&gt;=$C34),1,0)</f>
        <v>0</v>
      </c>
      <c r="N34" s="25">
        <v>2008000</v>
      </c>
      <c r="O34" s="17">
        <v>1322800</v>
      </c>
      <c r="P34" s="17">
        <v>1322800</v>
      </c>
      <c r="Q34" s="17">
        <v>1322800</v>
      </c>
      <c r="R34" s="17">
        <v>1322800</v>
      </c>
      <c r="S34" s="17">
        <v>1322800</v>
      </c>
      <c r="T34" s="17">
        <v>1322800</v>
      </c>
      <c r="U34" s="17">
        <v>1322800</v>
      </c>
      <c r="V34" s="17">
        <v>1322800</v>
      </c>
      <c r="W34" s="17">
        <v>1322800</v>
      </c>
      <c r="X34" s="17">
        <v>1322800</v>
      </c>
      <c r="Z34" s="21">
        <v>7700000</v>
      </c>
      <c r="AA34" s="22">
        <f>IF(AND($Z34&lt;=' '!F$14,' '!F$14&lt;=$AK34),1,0)</f>
        <v>0</v>
      </c>
      <c r="AB34" s="22">
        <f>IF(AND($Z34&lt;=' '!G$14,' '!G$14&lt;=$AK34),1,0)</f>
        <v>0</v>
      </c>
      <c r="AC34" s="22">
        <f>IF(AND($Z34&lt;=' '!H$14,' '!H$14&lt;=$AK34),1,0)</f>
        <v>0</v>
      </c>
      <c r="AD34" s="22">
        <f>IF(AND($Z34&lt;=' '!I$14,' '!I$14&lt;=$AK34),1,0)</f>
        <v>0</v>
      </c>
      <c r="AE34" s="22">
        <f>IF(AND($Z34&lt;=' '!J$14,' '!J$14&lt;=$AK34),1,0)</f>
        <v>0</v>
      </c>
      <c r="AF34" s="22">
        <f>IF(AND($Z34&lt;=' '!K$14,' '!K$14&lt;=$AK34),1,0)</f>
        <v>0</v>
      </c>
      <c r="AG34" s="22">
        <f>IF(AND($Z34&lt;=' '!L$14,' '!L$14&lt;=$AK34),1,0)</f>
        <v>0</v>
      </c>
      <c r="AH34" s="22">
        <f>IF(AND($Z34&lt;=' '!M$14,' '!M$14&lt;=$AK34),1,0)</f>
        <v>0</v>
      </c>
      <c r="AI34" s="22">
        <f>IF(AND($Z34&lt;=' '!N$14,' '!N$14&lt;=$AK34),1,0)</f>
        <v>0</v>
      </c>
      <c r="AJ34" s="22">
        <f>IF(AND($Z34&lt;=' '!O$14,' '!O$14&lt;=$AK34),1,0)</f>
        <v>0</v>
      </c>
      <c r="AK34" s="23">
        <v>9999999</v>
      </c>
      <c r="AL34" s="24">
        <f>' '!F$14*0.95-1255000</f>
        <v>-1255000</v>
      </c>
      <c r="AM34" s="24">
        <f>' '!G$14*0.95-1255000</f>
        <v>-1255000</v>
      </c>
      <c r="AN34" s="24">
        <f>' '!H$14*0.95-1255000</f>
        <v>-1255000</v>
      </c>
      <c r="AO34" s="24">
        <f>' '!I$14*0.95-1255000</f>
        <v>-1255000</v>
      </c>
      <c r="AP34" s="24">
        <f>' '!J$14*0.95-1255000</f>
        <v>-1255000</v>
      </c>
      <c r="AQ34" s="24">
        <f>' '!K$14*0.95-1255000</f>
        <v>-1255000</v>
      </c>
      <c r="AR34" s="24">
        <f>' '!L$14*0.95-1255000</f>
        <v>-1255000</v>
      </c>
      <c r="AS34" s="24">
        <f>' '!M$14*0.95-1255000</f>
        <v>-1255000</v>
      </c>
      <c r="AT34" s="24">
        <f>' '!N$14*0.95-1255000</f>
        <v>-1255000</v>
      </c>
      <c r="AU34" s="24">
        <f>' '!O$14*0.95-1255000</f>
        <v>-1255000</v>
      </c>
    </row>
    <row r="35" spans="2:47">
      <c r="B35" s="20">
        <v>3</v>
      </c>
      <c r="C35" s="26">
        <v>2008000</v>
      </c>
      <c r="D35" s="11">
        <f>IF(AND($N35&gt;' '!F$13,' '!F$13&gt;=$C35),1,0)</f>
        <v>0</v>
      </c>
      <c r="E35" s="11">
        <f>IF(AND($N35&gt;' '!G$13,' '!G$13&gt;=$C35),1,0)</f>
        <v>0</v>
      </c>
      <c r="F35" s="11">
        <f>IF(AND($N35&gt;' '!H$13,' '!H$13&gt;=$C35),1,0)</f>
        <v>0</v>
      </c>
      <c r="G35" s="11">
        <f>IF(AND($N35&gt;' '!I$13,' '!I$13&gt;=$C35),1,0)</f>
        <v>0</v>
      </c>
      <c r="H35" s="11">
        <f>IF(AND($N35&gt;' '!J$13,' '!J$13&gt;=$C35),1,0)</f>
        <v>0</v>
      </c>
      <c r="I35" s="11">
        <f>IF(AND($N35&gt;' '!K$13,' '!K$13&gt;=$C35),1,0)</f>
        <v>0</v>
      </c>
      <c r="J35" s="11">
        <f>IF(AND($N35&gt;' '!L$13,' '!L$13&gt;=$C35),1,0)</f>
        <v>0</v>
      </c>
      <c r="K35" s="11">
        <f>IF(AND($N35&gt;' '!M$13,' '!M$13&gt;=$C35),1,0)</f>
        <v>0</v>
      </c>
      <c r="L35" s="11">
        <f>IF(AND($N35&gt;' '!N$13,' '!N$13&gt;=$C35),1,0)</f>
        <v>0</v>
      </c>
      <c r="M35" s="11">
        <f>IF(AND($N35&gt;' '!O$13,' '!O$13&gt;=$C35),1,0)</f>
        <v>0</v>
      </c>
      <c r="N35" s="26">
        <v>2012000</v>
      </c>
      <c r="O35" s="19">
        <v>1325600</v>
      </c>
      <c r="P35" s="19">
        <v>1325600</v>
      </c>
      <c r="Q35" s="19">
        <v>1325600</v>
      </c>
      <c r="R35" s="19">
        <v>1325600</v>
      </c>
      <c r="S35" s="19">
        <v>1325600</v>
      </c>
      <c r="T35" s="19">
        <v>1325600</v>
      </c>
      <c r="U35" s="19">
        <v>1325600</v>
      </c>
      <c r="V35" s="19">
        <v>1325600</v>
      </c>
      <c r="W35" s="19">
        <v>1325600</v>
      </c>
      <c r="X35" s="19">
        <v>1325600</v>
      </c>
      <c r="Z35" s="21">
        <v>10000000</v>
      </c>
      <c r="AA35" s="22">
        <f>IF($Z35&lt;=' '!F$14,1,0)</f>
        <v>0</v>
      </c>
      <c r="AB35" s="22">
        <f>IF($Z35&lt;=' '!G$14,1,0)</f>
        <v>0</v>
      </c>
      <c r="AC35" s="22">
        <f>IF($Z35&lt;=' '!H$14,1,0)</f>
        <v>0</v>
      </c>
      <c r="AD35" s="22">
        <f>IF($Z35&lt;=' '!I$14,1,0)</f>
        <v>0</v>
      </c>
      <c r="AE35" s="22">
        <f>IF($Z35&lt;=' '!J$14,1,0)</f>
        <v>0</v>
      </c>
      <c r="AF35" s="22">
        <f>IF($Z35&lt;=' '!K$14,1,0)</f>
        <v>0</v>
      </c>
      <c r="AG35" s="22">
        <f>IF($Z35&lt;=' '!L$14,1,0)</f>
        <v>0</v>
      </c>
      <c r="AH35" s="22">
        <f>IF($Z35&lt;=' '!M$14,1,0)</f>
        <v>0</v>
      </c>
      <c r="AI35" s="22">
        <f>IF($Z35&lt;=' '!N$14,1,0)</f>
        <v>0</v>
      </c>
      <c r="AJ35" s="22">
        <f>IF($Z35&lt;=' '!O$14,1,0)</f>
        <v>0</v>
      </c>
      <c r="AK35" s="23"/>
      <c r="AL35" s="24">
        <v>1755000</v>
      </c>
      <c r="AM35" s="24">
        <v>1755000</v>
      </c>
      <c r="AN35" s="24">
        <v>1755000</v>
      </c>
      <c r="AO35" s="24">
        <v>1755000</v>
      </c>
      <c r="AP35" s="24">
        <v>1755000</v>
      </c>
      <c r="AQ35" s="24">
        <v>1755000</v>
      </c>
      <c r="AR35" s="24">
        <v>1755000</v>
      </c>
      <c r="AS35" s="24">
        <v>1755000</v>
      </c>
      <c r="AT35" s="24">
        <v>1755000</v>
      </c>
      <c r="AU35" s="24">
        <v>1755000</v>
      </c>
    </row>
    <row r="36" spans="2:47">
      <c r="B36" s="20">
        <v>4</v>
      </c>
      <c r="C36" s="25">
        <v>2012000</v>
      </c>
      <c r="D36" s="11">
        <f>IF(AND($N36&gt;' '!F$13,' '!F$13&gt;=$C36),1,0)</f>
        <v>0</v>
      </c>
      <c r="E36" s="11">
        <f>IF(AND($N36&gt;' '!G$13,' '!G$13&gt;=$C36),1,0)</f>
        <v>0</v>
      </c>
      <c r="F36" s="11">
        <f>IF(AND($N36&gt;' '!H$13,' '!H$13&gt;=$C36),1,0)</f>
        <v>0</v>
      </c>
      <c r="G36" s="11">
        <f>IF(AND($N36&gt;' '!I$13,' '!I$13&gt;=$C36),1,0)</f>
        <v>0</v>
      </c>
      <c r="H36" s="11">
        <f>IF(AND($N36&gt;' '!J$13,' '!J$13&gt;=$C36),1,0)</f>
        <v>0</v>
      </c>
      <c r="I36" s="11">
        <f>IF(AND($N36&gt;' '!K$13,' '!K$13&gt;=$C36),1,0)</f>
        <v>0</v>
      </c>
      <c r="J36" s="11">
        <f>IF(AND($N36&gt;' '!L$13,' '!L$13&gt;=$C36),1,0)</f>
        <v>0</v>
      </c>
      <c r="K36" s="11">
        <f>IF(AND($N36&gt;' '!M$13,' '!M$13&gt;=$C36),1,0)</f>
        <v>0</v>
      </c>
      <c r="L36" s="11">
        <f>IF(AND($N36&gt;' '!N$13,' '!N$13&gt;=$C36),1,0)</f>
        <v>0</v>
      </c>
      <c r="M36" s="11">
        <f>IF(AND($N36&gt;' '!O$13,' '!O$13&gt;=$C36),1,0)</f>
        <v>0</v>
      </c>
      <c r="N36" s="25">
        <v>2016000</v>
      </c>
      <c r="O36" s="17">
        <v>1328400</v>
      </c>
      <c r="P36" s="17">
        <v>1328400</v>
      </c>
      <c r="Q36" s="17">
        <v>1328400</v>
      </c>
      <c r="R36" s="17">
        <v>1328400</v>
      </c>
      <c r="S36" s="17">
        <v>1328400</v>
      </c>
      <c r="T36" s="17">
        <v>1328400</v>
      </c>
      <c r="U36" s="17">
        <v>1328400</v>
      </c>
      <c r="V36" s="17">
        <v>1328400</v>
      </c>
      <c r="W36" s="17">
        <v>1328400</v>
      </c>
      <c r="X36" s="17">
        <v>1328400</v>
      </c>
    </row>
    <row r="37" spans="2:47">
      <c r="B37" s="18">
        <v>5</v>
      </c>
      <c r="C37" s="25">
        <v>2016000</v>
      </c>
      <c r="D37" s="11">
        <f>IF(AND($N37&gt;' '!F$13,' '!F$13&gt;=$C37),1,0)</f>
        <v>0</v>
      </c>
      <c r="E37" s="11">
        <f>IF(AND($N37&gt;' '!G$13,' '!G$13&gt;=$C37),1,0)</f>
        <v>0</v>
      </c>
      <c r="F37" s="11">
        <f>IF(AND($N37&gt;' '!H$13,' '!H$13&gt;=$C37),1,0)</f>
        <v>0</v>
      </c>
      <c r="G37" s="11">
        <f>IF(AND($N37&gt;' '!I$13,' '!I$13&gt;=$C37),1,0)</f>
        <v>0</v>
      </c>
      <c r="H37" s="11">
        <f>IF(AND($N37&gt;' '!J$13,' '!J$13&gt;=$C37),1,0)</f>
        <v>0</v>
      </c>
      <c r="I37" s="11">
        <f>IF(AND($N37&gt;' '!K$13,' '!K$13&gt;=$C37),1,0)</f>
        <v>0</v>
      </c>
      <c r="J37" s="11">
        <f>IF(AND($N37&gt;' '!L$13,' '!L$13&gt;=$C37),1,0)</f>
        <v>0</v>
      </c>
      <c r="K37" s="11">
        <f>IF(AND($N37&gt;' '!M$13,' '!M$13&gt;=$C37),1,0)</f>
        <v>0</v>
      </c>
      <c r="L37" s="11">
        <f>IF(AND($N37&gt;' '!N$13,' '!N$13&gt;=$C37),1,0)</f>
        <v>0</v>
      </c>
      <c r="M37" s="11">
        <f>IF(AND($N37&gt;' '!O$13,' '!O$13&gt;=$C37),1,0)</f>
        <v>0</v>
      </c>
      <c r="N37" s="25">
        <v>2020000</v>
      </c>
      <c r="O37" s="17">
        <v>1331200</v>
      </c>
      <c r="P37" s="17">
        <v>1331200</v>
      </c>
      <c r="Q37" s="17">
        <v>1331200</v>
      </c>
      <c r="R37" s="17">
        <v>1331200</v>
      </c>
      <c r="S37" s="17">
        <v>1331200</v>
      </c>
      <c r="T37" s="17">
        <v>1331200</v>
      </c>
      <c r="U37" s="17">
        <v>1331200</v>
      </c>
      <c r="V37" s="17">
        <v>1331200</v>
      </c>
      <c r="W37" s="17">
        <v>1331200</v>
      </c>
      <c r="X37" s="17">
        <v>1331200</v>
      </c>
    </row>
    <row r="38" spans="2:47">
      <c r="B38" s="20">
        <v>1</v>
      </c>
      <c r="C38" s="25">
        <v>2020000</v>
      </c>
      <c r="D38" s="11">
        <f>IF(AND($N38&gt;' '!F$13,' '!F$13&gt;=$C38),1,0)</f>
        <v>0</v>
      </c>
      <c r="E38" s="11">
        <f>IF(AND($N38&gt;' '!G$13,' '!G$13&gt;=$C38),1,0)</f>
        <v>0</v>
      </c>
      <c r="F38" s="11">
        <f>IF(AND($N38&gt;' '!H$13,' '!H$13&gt;=$C38),1,0)</f>
        <v>0</v>
      </c>
      <c r="G38" s="11">
        <f>IF(AND($N38&gt;' '!I$13,' '!I$13&gt;=$C38),1,0)</f>
        <v>0</v>
      </c>
      <c r="H38" s="11">
        <f>IF(AND($N38&gt;' '!J$13,' '!J$13&gt;=$C38),1,0)</f>
        <v>0</v>
      </c>
      <c r="I38" s="11">
        <f>IF(AND($N38&gt;' '!K$13,' '!K$13&gt;=$C38),1,0)</f>
        <v>0</v>
      </c>
      <c r="J38" s="11">
        <f>IF(AND($N38&gt;' '!L$13,' '!L$13&gt;=$C38),1,0)</f>
        <v>0</v>
      </c>
      <c r="K38" s="11">
        <f>IF(AND($N38&gt;' '!M$13,' '!M$13&gt;=$C38),1,0)</f>
        <v>0</v>
      </c>
      <c r="L38" s="11">
        <f>IF(AND($N38&gt;' '!N$13,' '!N$13&gt;=$C38),1,0)</f>
        <v>0</v>
      </c>
      <c r="M38" s="11">
        <f>IF(AND($N38&gt;' '!O$13,' '!O$13&gt;=$C38),1,0)</f>
        <v>0</v>
      </c>
      <c r="N38" s="25">
        <v>2024000</v>
      </c>
      <c r="O38" s="17">
        <v>1334000</v>
      </c>
      <c r="P38" s="17">
        <v>1334000</v>
      </c>
      <c r="Q38" s="17">
        <v>1334000</v>
      </c>
      <c r="R38" s="17">
        <v>1334000</v>
      </c>
      <c r="S38" s="17">
        <v>1334000</v>
      </c>
      <c r="T38" s="17">
        <v>1334000</v>
      </c>
      <c r="U38" s="17">
        <v>1334000</v>
      </c>
      <c r="V38" s="17">
        <v>1334000</v>
      </c>
      <c r="W38" s="17">
        <v>1334000</v>
      </c>
      <c r="X38" s="17">
        <v>1334000</v>
      </c>
    </row>
    <row r="39" spans="2:47">
      <c r="B39" s="20">
        <v>2</v>
      </c>
      <c r="C39" s="25">
        <v>2024000</v>
      </c>
      <c r="D39" s="11">
        <f>IF(AND($N39&gt;' '!F$13,' '!F$13&gt;=$C39),1,0)</f>
        <v>0</v>
      </c>
      <c r="E39" s="11">
        <f>IF(AND($N39&gt;' '!G$13,' '!G$13&gt;=$C39),1,0)</f>
        <v>0</v>
      </c>
      <c r="F39" s="11">
        <f>IF(AND($N39&gt;' '!H$13,' '!H$13&gt;=$C39),1,0)</f>
        <v>0</v>
      </c>
      <c r="G39" s="11">
        <f>IF(AND($N39&gt;' '!I$13,' '!I$13&gt;=$C39),1,0)</f>
        <v>0</v>
      </c>
      <c r="H39" s="11">
        <f>IF(AND($N39&gt;' '!J$13,' '!J$13&gt;=$C39),1,0)</f>
        <v>0</v>
      </c>
      <c r="I39" s="11">
        <f>IF(AND($N39&gt;' '!K$13,' '!K$13&gt;=$C39),1,0)</f>
        <v>0</v>
      </c>
      <c r="J39" s="11">
        <f>IF(AND($N39&gt;' '!L$13,' '!L$13&gt;=$C39),1,0)</f>
        <v>0</v>
      </c>
      <c r="K39" s="11">
        <f>IF(AND($N39&gt;' '!M$13,' '!M$13&gt;=$C39),1,0)</f>
        <v>0</v>
      </c>
      <c r="L39" s="11">
        <f>IF(AND($N39&gt;' '!N$13,' '!N$13&gt;=$C39),1,0)</f>
        <v>0</v>
      </c>
      <c r="M39" s="11">
        <f>IF(AND($N39&gt;' '!O$13,' '!O$13&gt;=$C39),1,0)</f>
        <v>0</v>
      </c>
      <c r="N39" s="25">
        <v>2028000</v>
      </c>
      <c r="O39" s="17">
        <v>1336800</v>
      </c>
      <c r="P39" s="17">
        <v>1336800</v>
      </c>
      <c r="Q39" s="17">
        <v>1336800</v>
      </c>
      <c r="R39" s="17">
        <v>1336800</v>
      </c>
      <c r="S39" s="17">
        <v>1336800</v>
      </c>
      <c r="T39" s="17">
        <v>1336800</v>
      </c>
      <c r="U39" s="17">
        <v>1336800</v>
      </c>
      <c r="V39" s="17">
        <v>1336800</v>
      </c>
      <c r="W39" s="17">
        <v>1336800</v>
      </c>
      <c r="X39" s="17">
        <v>1336800</v>
      </c>
      <c r="Z39" s="108" t="s">
        <v>97</v>
      </c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0"/>
    </row>
    <row r="40" spans="2:47">
      <c r="B40" s="20">
        <v>3</v>
      </c>
      <c r="C40" s="26">
        <v>2028000</v>
      </c>
      <c r="D40" s="11">
        <f>IF(AND($N40&gt;' '!F$13,' '!F$13&gt;=$C40),1,0)</f>
        <v>0</v>
      </c>
      <c r="E40" s="11">
        <f>IF(AND($N40&gt;' '!G$13,' '!G$13&gt;=$C40),1,0)</f>
        <v>0</v>
      </c>
      <c r="F40" s="11">
        <f>IF(AND($N40&gt;' '!H$13,' '!H$13&gt;=$C40),1,0)</f>
        <v>0</v>
      </c>
      <c r="G40" s="11">
        <f>IF(AND($N40&gt;' '!I$13,' '!I$13&gt;=$C40),1,0)</f>
        <v>0</v>
      </c>
      <c r="H40" s="11">
        <f>IF(AND($N40&gt;' '!J$13,' '!J$13&gt;=$C40),1,0)</f>
        <v>0</v>
      </c>
      <c r="I40" s="11">
        <f>IF(AND($N40&gt;' '!K$13,' '!K$13&gt;=$C40),1,0)</f>
        <v>0</v>
      </c>
      <c r="J40" s="11">
        <f>IF(AND($N40&gt;' '!L$13,' '!L$13&gt;=$C40),1,0)</f>
        <v>0</v>
      </c>
      <c r="K40" s="11">
        <f>IF(AND($N40&gt;' '!M$13,' '!M$13&gt;=$C40),1,0)</f>
        <v>0</v>
      </c>
      <c r="L40" s="11">
        <f>IF(AND($N40&gt;' '!N$13,' '!N$13&gt;=$C40),1,0)</f>
        <v>0</v>
      </c>
      <c r="M40" s="11">
        <f>IF(AND($N40&gt;' '!O$13,' '!O$13&gt;=$C40),1,0)</f>
        <v>0</v>
      </c>
      <c r="N40" s="26">
        <v>2032000</v>
      </c>
      <c r="O40" s="19">
        <v>1339600</v>
      </c>
      <c r="P40" s="19">
        <v>1339600</v>
      </c>
      <c r="Q40" s="19">
        <v>1339600</v>
      </c>
      <c r="R40" s="19">
        <v>1339600</v>
      </c>
      <c r="S40" s="19">
        <v>1339600</v>
      </c>
      <c r="T40" s="19">
        <v>1339600</v>
      </c>
      <c r="U40" s="19">
        <v>1339600</v>
      </c>
      <c r="V40" s="19">
        <v>1339600</v>
      </c>
      <c r="W40" s="19">
        <v>1339600</v>
      </c>
      <c r="X40" s="19">
        <v>1339600</v>
      </c>
      <c r="Z40" s="21">
        <v>0</v>
      </c>
      <c r="AA40" s="22">
        <f>IF(' '!F$14&lt;=$AK40,1,0)</f>
        <v>1</v>
      </c>
      <c r="AB40" s="22">
        <f>IF(' '!G$14&lt;=$AK40,1,0)</f>
        <v>1</v>
      </c>
      <c r="AC40" s="22">
        <f>IF(' '!H$14&lt;=$AK40,1,0)</f>
        <v>1</v>
      </c>
      <c r="AD40" s="22">
        <f>IF(' '!I$14&lt;=$AK40,1,0)</f>
        <v>1</v>
      </c>
      <c r="AE40" s="22">
        <f>IF(' '!J$14&lt;=$AK40,1,0)</f>
        <v>1</v>
      </c>
      <c r="AF40" s="22">
        <f>IF(' '!K$14&lt;=$AK40,1,0)</f>
        <v>1</v>
      </c>
      <c r="AG40" s="22">
        <f>IF(' '!L$14&lt;=$AK40,1,0)</f>
        <v>1</v>
      </c>
      <c r="AH40" s="22">
        <f>IF(' '!M$14&lt;=$AK40,1,0)</f>
        <v>1</v>
      </c>
      <c r="AI40" s="22">
        <f>IF(' '!N$14&lt;=$AK40,1,0)</f>
        <v>1</v>
      </c>
      <c r="AJ40" s="22">
        <f>IF(' '!O$14&lt;=$AK40,1,0)</f>
        <v>1</v>
      </c>
      <c r="AK40" s="23">
        <v>1100000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</row>
    <row r="41" spans="2:47">
      <c r="B41" s="20">
        <v>4</v>
      </c>
      <c r="C41" s="25">
        <v>2032000</v>
      </c>
      <c r="D41" s="11">
        <f>IF(AND($N41&gt;' '!F$13,' '!F$13&gt;=$C41),1,0)</f>
        <v>0</v>
      </c>
      <c r="E41" s="11">
        <f>IF(AND($N41&gt;' '!G$13,' '!G$13&gt;=$C41),1,0)</f>
        <v>0</v>
      </c>
      <c r="F41" s="11">
        <f>IF(AND($N41&gt;' '!H$13,' '!H$13&gt;=$C41),1,0)</f>
        <v>0</v>
      </c>
      <c r="G41" s="11">
        <f>IF(AND($N41&gt;' '!I$13,' '!I$13&gt;=$C41),1,0)</f>
        <v>0</v>
      </c>
      <c r="H41" s="11">
        <f>IF(AND($N41&gt;' '!J$13,' '!J$13&gt;=$C41),1,0)</f>
        <v>0</v>
      </c>
      <c r="I41" s="11">
        <f>IF(AND($N41&gt;' '!K$13,' '!K$13&gt;=$C41),1,0)</f>
        <v>0</v>
      </c>
      <c r="J41" s="11">
        <f>IF(AND($N41&gt;' '!L$13,' '!L$13&gt;=$C41),1,0)</f>
        <v>0</v>
      </c>
      <c r="K41" s="11">
        <f>IF(AND($N41&gt;' '!M$13,' '!M$13&gt;=$C41),1,0)</f>
        <v>0</v>
      </c>
      <c r="L41" s="11">
        <f>IF(AND($N41&gt;' '!N$13,' '!N$13&gt;=$C41),1,0)</f>
        <v>0</v>
      </c>
      <c r="M41" s="11">
        <f>IF(AND($N41&gt;' '!O$13,' '!O$13&gt;=$C41),1,0)</f>
        <v>0</v>
      </c>
      <c r="N41" s="25">
        <v>2036000</v>
      </c>
      <c r="O41" s="17">
        <v>1342400</v>
      </c>
      <c r="P41" s="17">
        <v>1342400</v>
      </c>
      <c r="Q41" s="17">
        <v>1342400</v>
      </c>
      <c r="R41" s="17">
        <v>1342400</v>
      </c>
      <c r="S41" s="17">
        <v>1342400</v>
      </c>
      <c r="T41" s="17">
        <v>1342400</v>
      </c>
      <c r="U41" s="17">
        <v>1342400</v>
      </c>
      <c r="V41" s="17">
        <v>1342400</v>
      </c>
      <c r="W41" s="17">
        <v>1342400</v>
      </c>
      <c r="X41" s="17">
        <v>1342400</v>
      </c>
      <c r="Z41" s="21">
        <v>1100001</v>
      </c>
      <c r="AA41" s="22">
        <f>IF(AND($Z41&lt;=' '!F$14,' '!F$14&lt;=$AK41),1,0)</f>
        <v>0</v>
      </c>
      <c r="AB41" s="22">
        <f>IF(AND($Z41&lt;=' '!G$14,' '!G$14&lt;=$AK41),1,0)</f>
        <v>0</v>
      </c>
      <c r="AC41" s="22">
        <f>IF(AND($Z41&lt;=' '!H$14,' '!H$14&lt;=$AK41),1,0)</f>
        <v>0</v>
      </c>
      <c r="AD41" s="22">
        <f>IF(AND($Z41&lt;=' '!I$14,' '!I$14&lt;=$AK41),1,0)</f>
        <v>0</v>
      </c>
      <c r="AE41" s="22">
        <f>IF(AND($Z41&lt;=' '!J$14,' '!J$14&lt;=$AK41),1,0)</f>
        <v>0</v>
      </c>
      <c r="AF41" s="22">
        <f>IF(AND($Z41&lt;=' '!K$14,' '!K$14&lt;=$AK41),1,0)</f>
        <v>0</v>
      </c>
      <c r="AG41" s="22">
        <f>IF(AND($Z41&lt;=' '!L$14,' '!L$14&lt;=$AK41),1,0)</f>
        <v>0</v>
      </c>
      <c r="AH41" s="22">
        <f>IF(AND($Z41&lt;=' '!M$14,' '!M$14&lt;=$AK41),1,0)</f>
        <v>0</v>
      </c>
      <c r="AI41" s="22">
        <f>IF(AND($Z41&lt;=' '!N$14,' '!N$14&lt;=$AK41),1,0)</f>
        <v>0</v>
      </c>
      <c r="AJ41" s="22">
        <f>IF(AND($Z41&lt;=' '!O$14,' '!O$14&lt;=$AK41),1,0)</f>
        <v>0</v>
      </c>
      <c r="AK41" s="23">
        <v>3299999</v>
      </c>
      <c r="AL41" s="24">
        <f>' '!F$14-1100000</f>
        <v>-1100000</v>
      </c>
      <c r="AM41" s="24">
        <f>' '!G$14-1100000</f>
        <v>-1100000</v>
      </c>
      <c r="AN41" s="24">
        <f>' '!H$14-1100000</f>
        <v>-1100000</v>
      </c>
      <c r="AO41" s="24">
        <f>' '!I$14-1100000</f>
        <v>-1100000</v>
      </c>
      <c r="AP41" s="24">
        <f>' '!J$14-1100000</f>
        <v>-1100000</v>
      </c>
      <c r="AQ41" s="24">
        <f>' '!K$14-1100000</f>
        <v>-1100000</v>
      </c>
      <c r="AR41" s="24">
        <f>' '!L$14-1100000</f>
        <v>-1100000</v>
      </c>
      <c r="AS41" s="24">
        <f>' '!M$14-1100000</f>
        <v>-1100000</v>
      </c>
      <c r="AT41" s="24">
        <f>' '!N$14-1100000</f>
        <v>-1100000</v>
      </c>
      <c r="AU41" s="24">
        <f>' '!O$14-1100000</f>
        <v>-1100000</v>
      </c>
    </row>
    <row r="42" spans="2:47">
      <c r="B42" s="18">
        <v>5</v>
      </c>
      <c r="C42" s="25">
        <v>2036000</v>
      </c>
      <c r="D42" s="11">
        <f>IF(AND($N42&gt;' '!F$13,' '!F$13&gt;=$C42),1,0)</f>
        <v>0</v>
      </c>
      <c r="E42" s="11">
        <f>IF(AND($N42&gt;' '!G$13,' '!G$13&gt;=$C42),1,0)</f>
        <v>0</v>
      </c>
      <c r="F42" s="11">
        <f>IF(AND($N42&gt;' '!H$13,' '!H$13&gt;=$C42),1,0)</f>
        <v>0</v>
      </c>
      <c r="G42" s="11">
        <f>IF(AND($N42&gt;' '!I$13,' '!I$13&gt;=$C42),1,0)</f>
        <v>0</v>
      </c>
      <c r="H42" s="11">
        <f>IF(AND($N42&gt;' '!J$13,' '!J$13&gt;=$C42),1,0)</f>
        <v>0</v>
      </c>
      <c r="I42" s="11">
        <f>IF(AND($N42&gt;' '!K$13,' '!K$13&gt;=$C42),1,0)</f>
        <v>0</v>
      </c>
      <c r="J42" s="11">
        <f>IF(AND($N42&gt;' '!L$13,' '!L$13&gt;=$C42),1,0)</f>
        <v>0</v>
      </c>
      <c r="K42" s="11">
        <f>IF(AND($N42&gt;' '!M$13,' '!M$13&gt;=$C42),1,0)</f>
        <v>0</v>
      </c>
      <c r="L42" s="11">
        <f>IF(AND($N42&gt;' '!N$13,' '!N$13&gt;=$C42),1,0)</f>
        <v>0</v>
      </c>
      <c r="M42" s="11">
        <f>IF(AND($N42&gt;' '!O$13,' '!O$13&gt;=$C42),1,0)</f>
        <v>0</v>
      </c>
      <c r="N42" s="25">
        <v>2040000</v>
      </c>
      <c r="O42" s="17">
        <v>1345200</v>
      </c>
      <c r="P42" s="17">
        <v>1345200</v>
      </c>
      <c r="Q42" s="17">
        <v>1345200</v>
      </c>
      <c r="R42" s="17">
        <v>1345200</v>
      </c>
      <c r="S42" s="17">
        <v>1345200</v>
      </c>
      <c r="T42" s="17">
        <v>1345200</v>
      </c>
      <c r="U42" s="17">
        <v>1345200</v>
      </c>
      <c r="V42" s="17">
        <v>1345200</v>
      </c>
      <c r="W42" s="17">
        <v>1345200</v>
      </c>
      <c r="X42" s="17">
        <v>1345200</v>
      </c>
      <c r="Z42" s="21">
        <v>3300000</v>
      </c>
      <c r="AA42" s="22">
        <f>IF(AND($Z42&lt;=' '!F$14,' '!F$14&lt;=$AK42),1,0)</f>
        <v>0</v>
      </c>
      <c r="AB42" s="22">
        <f>IF(AND($Z42&lt;=' '!G$14,' '!G$14&lt;=$AK42),1,0)</f>
        <v>0</v>
      </c>
      <c r="AC42" s="22">
        <f>IF(AND($Z42&lt;=' '!H$14,' '!H$14&lt;=$AK42),1,0)</f>
        <v>0</v>
      </c>
      <c r="AD42" s="22">
        <f>IF(AND($Z42&lt;=' '!I$14,' '!I$14&lt;=$AK42),1,0)</f>
        <v>0</v>
      </c>
      <c r="AE42" s="22">
        <f>IF(AND($Z42&lt;=' '!J$14,' '!J$14&lt;=$AK42),1,0)</f>
        <v>0</v>
      </c>
      <c r="AF42" s="22">
        <f>IF(AND($Z42&lt;=' '!K$14,' '!K$14&lt;=$AK42),1,0)</f>
        <v>0</v>
      </c>
      <c r="AG42" s="22">
        <f>IF(AND($Z42&lt;=' '!L$14,' '!L$14&lt;=$AK42),1,0)</f>
        <v>0</v>
      </c>
      <c r="AH42" s="22">
        <f>IF(AND($Z42&lt;=' '!M$14,' '!M$14&lt;=$AK42),1,0)</f>
        <v>0</v>
      </c>
      <c r="AI42" s="22">
        <f>IF(AND($Z42&lt;=' '!N$14,' '!N$14&lt;=$AK42),1,0)</f>
        <v>0</v>
      </c>
      <c r="AJ42" s="22">
        <f>IF(AND($Z42&lt;=' '!O$14,' '!O$14&lt;=$AK42),1,0)</f>
        <v>0</v>
      </c>
      <c r="AK42" s="23">
        <v>4099999</v>
      </c>
      <c r="AL42" s="24">
        <f>' '!F$14*0.75-275000</f>
        <v>-275000</v>
      </c>
      <c r="AM42" s="24">
        <f>' '!G$14*0.75-275000</f>
        <v>-275000</v>
      </c>
      <c r="AN42" s="24">
        <f>' '!H$14*0.75-275000</f>
        <v>-275000</v>
      </c>
      <c r="AO42" s="24">
        <f>' '!I$14*0.75-275000</f>
        <v>-275000</v>
      </c>
      <c r="AP42" s="24">
        <f>' '!J$14*0.75-275000</f>
        <v>-275000</v>
      </c>
      <c r="AQ42" s="24">
        <f>' '!K$14*0.75-275000</f>
        <v>-275000</v>
      </c>
      <c r="AR42" s="24">
        <f>' '!L$14*0.75-275000</f>
        <v>-275000</v>
      </c>
      <c r="AS42" s="24">
        <f>' '!M$14*0.75-275000</f>
        <v>-275000</v>
      </c>
      <c r="AT42" s="24">
        <f>' '!N$14*0.75-275000</f>
        <v>-275000</v>
      </c>
      <c r="AU42" s="24">
        <f>' '!O$14*0.75-275000</f>
        <v>-275000</v>
      </c>
    </row>
    <row r="43" spans="2:47">
      <c r="B43" s="20">
        <v>1</v>
      </c>
      <c r="C43" s="25">
        <v>2040000</v>
      </c>
      <c r="D43" s="11">
        <f>IF(AND($N43&gt;' '!F$13,' '!F$13&gt;=$C43),1,0)</f>
        <v>0</v>
      </c>
      <c r="E43" s="11">
        <f>IF(AND($N43&gt;' '!G$13,' '!G$13&gt;=$C43),1,0)</f>
        <v>0</v>
      </c>
      <c r="F43" s="11">
        <f>IF(AND($N43&gt;' '!H$13,' '!H$13&gt;=$C43),1,0)</f>
        <v>0</v>
      </c>
      <c r="G43" s="11">
        <f>IF(AND($N43&gt;' '!I$13,' '!I$13&gt;=$C43),1,0)</f>
        <v>0</v>
      </c>
      <c r="H43" s="11">
        <f>IF(AND($N43&gt;' '!J$13,' '!J$13&gt;=$C43),1,0)</f>
        <v>0</v>
      </c>
      <c r="I43" s="11">
        <f>IF(AND($N43&gt;' '!K$13,' '!K$13&gt;=$C43),1,0)</f>
        <v>0</v>
      </c>
      <c r="J43" s="11">
        <f>IF(AND($N43&gt;' '!L$13,' '!L$13&gt;=$C43),1,0)</f>
        <v>0</v>
      </c>
      <c r="K43" s="11">
        <f>IF(AND($N43&gt;' '!M$13,' '!M$13&gt;=$C43),1,0)</f>
        <v>0</v>
      </c>
      <c r="L43" s="11">
        <f>IF(AND($N43&gt;' '!N$13,' '!N$13&gt;=$C43),1,0)</f>
        <v>0</v>
      </c>
      <c r="M43" s="11">
        <f>IF(AND($N43&gt;' '!O$13,' '!O$13&gt;=$C43),1,0)</f>
        <v>0</v>
      </c>
      <c r="N43" s="25">
        <v>2044000</v>
      </c>
      <c r="O43" s="17">
        <v>1348000</v>
      </c>
      <c r="P43" s="17">
        <v>1348000</v>
      </c>
      <c r="Q43" s="17">
        <v>1348000</v>
      </c>
      <c r="R43" s="17">
        <v>1348000</v>
      </c>
      <c r="S43" s="17">
        <v>1348000</v>
      </c>
      <c r="T43" s="17">
        <v>1348000</v>
      </c>
      <c r="U43" s="17">
        <v>1348000</v>
      </c>
      <c r="V43" s="17">
        <v>1348000</v>
      </c>
      <c r="W43" s="17">
        <v>1348000</v>
      </c>
      <c r="X43" s="17">
        <v>1348000</v>
      </c>
      <c r="Z43" s="21">
        <v>4100000</v>
      </c>
      <c r="AA43" s="22">
        <f>IF(AND($Z43&lt;=' '!F$14,' '!F$14&lt;=$AK43),1,0)</f>
        <v>0</v>
      </c>
      <c r="AB43" s="22">
        <f>IF(AND($Z43&lt;=' '!G$14,' '!G$14&lt;=$AK43),1,0)</f>
        <v>0</v>
      </c>
      <c r="AC43" s="22">
        <f>IF(AND($Z43&lt;=' '!H$14,' '!H$14&lt;=$AK43),1,0)</f>
        <v>0</v>
      </c>
      <c r="AD43" s="22">
        <f>IF(AND($Z43&lt;=' '!I$14,' '!I$14&lt;=$AK43),1,0)</f>
        <v>0</v>
      </c>
      <c r="AE43" s="22">
        <f>IF(AND($Z43&lt;=' '!J$14,' '!J$14&lt;=$AK43),1,0)</f>
        <v>0</v>
      </c>
      <c r="AF43" s="22">
        <f>IF(AND($Z43&lt;=' '!K$14,' '!K$14&lt;=$AK43),1,0)</f>
        <v>0</v>
      </c>
      <c r="AG43" s="22">
        <f>IF(AND($Z43&lt;=' '!L$14,' '!L$14&lt;=$AK43),1,0)</f>
        <v>0</v>
      </c>
      <c r="AH43" s="22">
        <f>IF(AND($Z43&lt;=' '!M$14,' '!M$14&lt;=$AK43),1,0)</f>
        <v>0</v>
      </c>
      <c r="AI43" s="22">
        <f>IF(AND($Z43&lt;=' '!N$14,' '!N$14&lt;=$AK43),1,0)</f>
        <v>0</v>
      </c>
      <c r="AJ43" s="22">
        <f>IF(AND($Z43&lt;=' '!O$14,' '!O$14&lt;=$AK43),1,0)</f>
        <v>0</v>
      </c>
      <c r="AK43" s="23">
        <v>7699999</v>
      </c>
      <c r="AL43" s="24">
        <f>' '!F$14*0.85-685000</f>
        <v>-685000</v>
      </c>
      <c r="AM43" s="24">
        <f>' '!G$14*0.85-685000</f>
        <v>-685000</v>
      </c>
      <c r="AN43" s="24">
        <f>' '!H$14*0.85-685000</f>
        <v>-685000</v>
      </c>
      <c r="AO43" s="24">
        <f>' '!I$14*0.85-685000</f>
        <v>-685000</v>
      </c>
      <c r="AP43" s="24">
        <f>' '!J$14*0.85-685000</f>
        <v>-685000</v>
      </c>
      <c r="AQ43" s="24">
        <f>' '!K$14*0.85-685000</f>
        <v>-685000</v>
      </c>
      <c r="AR43" s="24">
        <f>' '!L$14*0.85-685000</f>
        <v>-685000</v>
      </c>
      <c r="AS43" s="24">
        <f>' '!M$14*0.85-685000</f>
        <v>-685000</v>
      </c>
      <c r="AT43" s="24">
        <f>' '!N$14*0.85-685000</f>
        <v>-685000</v>
      </c>
      <c r="AU43" s="24">
        <f>' '!O$14*0.85-685000</f>
        <v>-685000</v>
      </c>
    </row>
    <row r="44" spans="2:47">
      <c r="B44" s="20">
        <v>2</v>
      </c>
      <c r="C44" s="25">
        <v>2044000</v>
      </c>
      <c r="D44" s="11">
        <f>IF(AND($N44&gt;' '!F$13,' '!F$13&gt;=$C44),1,0)</f>
        <v>0</v>
      </c>
      <c r="E44" s="11">
        <f>IF(AND($N44&gt;' '!G$13,' '!G$13&gt;=$C44),1,0)</f>
        <v>0</v>
      </c>
      <c r="F44" s="11">
        <f>IF(AND($N44&gt;' '!H$13,' '!H$13&gt;=$C44),1,0)</f>
        <v>0</v>
      </c>
      <c r="G44" s="11">
        <f>IF(AND($N44&gt;' '!I$13,' '!I$13&gt;=$C44),1,0)</f>
        <v>0</v>
      </c>
      <c r="H44" s="11">
        <f>IF(AND($N44&gt;' '!J$13,' '!J$13&gt;=$C44),1,0)</f>
        <v>0</v>
      </c>
      <c r="I44" s="11">
        <f>IF(AND($N44&gt;' '!K$13,' '!K$13&gt;=$C44),1,0)</f>
        <v>0</v>
      </c>
      <c r="J44" s="11">
        <f>IF(AND($N44&gt;' '!L$13,' '!L$13&gt;=$C44),1,0)</f>
        <v>0</v>
      </c>
      <c r="K44" s="11">
        <f>IF(AND($N44&gt;' '!M$13,' '!M$13&gt;=$C44),1,0)</f>
        <v>0</v>
      </c>
      <c r="L44" s="11">
        <f>IF(AND($N44&gt;' '!N$13,' '!N$13&gt;=$C44),1,0)</f>
        <v>0</v>
      </c>
      <c r="M44" s="11">
        <f>IF(AND($N44&gt;' '!O$13,' '!O$13&gt;=$C44),1,0)</f>
        <v>0</v>
      </c>
      <c r="N44" s="25">
        <v>2048000</v>
      </c>
      <c r="O44" s="17">
        <v>1350800</v>
      </c>
      <c r="P44" s="17">
        <v>1350800</v>
      </c>
      <c r="Q44" s="17">
        <v>1350800</v>
      </c>
      <c r="R44" s="17">
        <v>1350800</v>
      </c>
      <c r="S44" s="17">
        <v>1350800</v>
      </c>
      <c r="T44" s="17">
        <v>1350800</v>
      </c>
      <c r="U44" s="17">
        <v>1350800</v>
      </c>
      <c r="V44" s="17">
        <v>1350800</v>
      </c>
      <c r="W44" s="17">
        <v>1350800</v>
      </c>
      <c r="X44" s="17">
        <v>1350800</v>
      </c>
      <c r="Z44" s="21">
        <v>7700000</v>
      </c>
      <c r="AA44" s="22">
        <f>IF(AND($Z44&lt;=' '!F$14,' '!F$14&lt;=$AK44),1,0)</f>
        <v>0</v>
      </c>
      <c r="AB44" s="22">
        <f>IF(AND($Z44&lt;=' '!G$14,' '!G$14&lt;=$AK44),1,0)</f>
        <v>0</v>
      </c>
      <c r="AC44" s="22">
        <f>IF(AND($Z44&lt;=' '!H$14,' '!H$14&lt;=$AK44),1,0)</f>
        <v>0</v>
      </c>
      <c r="AD44" s="22">
        <f>IF(AND($Z44&lt;=' '!I$14,' '!I$14&lt;=$AK44),1,0)</f>
        <v>0</v>
      </c>
      <c r="AE44" s="22">
        <f>IF(AND($Z44&lt;=' '!J$14,' '!J$14&lt;=$AK44),1,0)</f>
        <v>0</v>
      </c>
      <c r="AF44" s="22">
        <f>IF(AND($Z44&lt;=' '!K$14,' '!K$14&lt;=$AK44),1,0)</f>
        <v>0</v>
      </c>
      <c r="AG44" s="22">
        <f>IF(AND($Z44&lt;=' '!L$14,' '!L$14&lt;=$AK44),1,0)</f>
        <v>0</v>
      </c>
      <c r="AH44" s="22">
        <f>IF(AND($Z44&lt;=' '!M$14,' '!M$14&lt;=$AK44),1,0)</f>
        <v>0</v>
      </c>
      <c r="AI44" s="22">
        <f>IF(AND($Z44&lt;=' '!N$14,' '!N$14&lt;=$AK44),1,0)</f>
        <v>0</v>
      </c>
      <c r="AJ44" s="22">
        <f>IF(AND($Z44&lt;=' '!O$14,' '!O$14&lt;=$AK44),1,0)</f>
        <v>0</v>
      </c>
      <c r="AK44" s="23">
        <v>9999999</v>
      </c>
      <c r="AL44" s="24">
        <f>' '!F$14*0.95-1455000</f>
        <v>-1455000</v>
      </c>
      <c r="AM44" s="24">
        <f>' '!G$14*0.95-1455000</f>
        <v>-1455000</v>
      </c>
      <c r="AN44" s="24">
        <f>' '!H$14*0.95-1455000</f>
        <v>-1455000</v>
      </c>
      <c r="AO44" s="24">
        <f>' '!I$14*0.95-1455000</f>
        <v>-1455000</v>
      </c>
      <c r="AP44" s="24">
        <f>' '!J$14*0.95-1455000</f>
        <v>-1455000</v>
      </c>
      <c r="AQ44" s="24">
        <f>' '!K$14*0.95-1455000</f>
        <v>-1455000</v>
      </c>
      <c r="AR44" s="24">
        <f>' '!L$14*0.95-1455000</f>
        <v>-1455000</v>
      </c>
      <c r="AS44" s="24">
        <f>' '!M$14*0.95-1455000</f>
        <v>-1455000</v>
      </c>
      <c r="AT44" s="24">
        <f>' '!N$14*0.95-1455000</f>
        <v>-1455000</v>
      </c>
      <c r="AU44" s="24">
        <f>' '!O$14*0.95-1455000</f>
        <v>-1455000</v>
      </c>
    </row>
    <row r="45" spans="2:47">
      <c r="B45" s="20">
        <v>3</v>
      </c>
      <c r="C45" s="26">
        <v>2048000</v>
      </c>
      <c r="D45" s="11">
        <f>IF(AND($N45&gt;' '!F$13,' '!F$13&gt;=$C45),1,0)</f>
        <v>0</v>
      </c>
      <c r="E45" s="11">
        <f>IF(AND($N45&gt;' '!G$13,' '!G$13&gt;=$C45),1,0)</f>
        <v>0</v>
      </c>
      <c r="F45" s="11">
        <f>IF(AND($N45&gt;' '!H$13,' '!H$13&gt;=$C45),1,0)</f>
        <v>0</v>
      </c>
      <c r="G45" s="11">
        <f>IF(AND($N45&gt;' '!I$13,' '!I$13&gt;=$C45),1,0)</f>
        <v>0</v>
      </c>
      <c r="H45" s="11">
        <f>IF(AND($N45&gt;' '!J$13,' '!J$13&gt;=$C45),1,0)</f>
        <v>0</v>
      </c>
      <c r="I45" s="11">
        <f>IF(AND($N45&gt;' '!K$13,' '!K$13&gt;=$C45),1,0)</f>
        <v>0</v>
      </c>
      <c r="J45" s="11">
        <f>IF(AND($N45&gt;' '!L$13,' '!L$13&gt;=$C45),1,0)</f>
        <v>0</v>
      </c>
      <c r="K45" s="11">
        <f>IF(AND($N45&gt;' '!M$13,' '!M$13&gt;=$C45),1,0)</f>
        <v>0</v>
      </c>
      <c r="L45" s="11">
        <f>IF(AND($N45&gt;' '!N$13,' '!N$13&gt;=$C45),1,0)</f>
        <v>0</v>
      </c>
      <c r="M45" s="11">
        <f>IF(AND($N45&gt;' '!O$13,' '!O$13&gt;=$C45),1,0)</f>
        <v>0</v>
      </c>
      <c r="N45" s="26">
        <v>2052000</v>
      </c>
      <c r="O45" s="19">
        <v>1353600</v>
      </c>
      <c r="P45" s="19">
        <v>1353600</v>
      </c>
      <c r="Q45" s="19">
        <v>1353600</v>
      </c>
      <c r="R45" s="19">
        <v>1353600</v>
      </c>
      <c r="S45" s="19">
        <v>1353600</v>
      </c>
      <c r="T45" s="19">
        <v>1353600</v>
      </c>
      <c r="U45" s="19">
        <v>1353600</v>
      </c>
      <c r="V45" s="19">
        <v>1353600</v>
      </c>
      <c r="W45" s="19">
        <v>1353600</v>
      </c>
      <c r="X45" s="19">
        <v>1353600</v>
      </c>
      <c r="Z45" s="21">
        <v>10000000</v>
      </c>
      <c r="AA45" s="22">
        <f>IF($Z45&lt;=' '!F$14,1,0)</f>
        <v>0</v>
      </c>
      <c r="AB45" s="22">
        <f>IF($Z45&lt;=' '!G$14,1,0)</f>
        <v>0</v>
      </c>
      <c r="AC45" s="22">
        <f>IF($Z45&lt;=' '!H$14,1,0)</f>
        <v>0</v>
      </c>
      <c r="AD45" s="22">
        <f>IF($Z45&lt;=' '!I$14,1,0)</f>
        <v>0</v>
      </c>
      <c r="AE45" s="22">
        <f>IF($Z45&lt;=' '!J$14,1,0)</f>
        <v>0</v>
      </c>
      <c r="AF45" s="22">
        <f>IF($Z45&lt;=' '!K$14,1,0)</f>
        <v>0</v>
      </c>
      <c r="AG45" s="22">
        <f>IF($Z45&lt;=' '!L$14,1,0)</f>
        <v>0</v>
      </c>
      <c r="AH45" s="22">
        <f>IF($Z45&lt;=' '!M$14,1,0)</f>
        <v>0</v>
      </c>
      <c r="AI45" s="22">
        <f>IF($Z45&lt;=' '!N$14,1,0)</f>
        <v>0</v>
      </c>
      <c r="AJ45" s="22">
        <f>IF($Z45&lt;=' '!O$14,1,0)</f>
        <v>0</v>
      </c>
      <c r="AK45" s="23"/>
      <c r="AL45" s="24">
        <v>1955000</v>
      </c>
      <c r="AM45" s="24">
        <v>1955000</v>
      </c>
      <c r="AN45" s="24">
        <v>1955000</v>
      </c>
      <c r="AO45" s="24">
        <v>1955000</v>
      </c>
      <c r="AP45" s="24">
        <v>1955000</v>
      </c>
      <c r="AQ45" s="24">
        <v>1955000</v>
      </c>
      <c r="AR45" s="24">
        <v>1955000</v>
      </c>
      <c r="AS45" s="24">
        <v>1955000</v>
      </c>
      <c r="AT45" s="24">
        <v>1955000</v>
      </c>
      <c r="AU45" s="24">
        <v>1955000</v>
      </c>
    </row>
    <row r="46" spans="2:47">
      <c r="B46" s="20">
        <v>4</v>
      </c>
      <c r="C46" s="25">
        <v>2052000</v>
      </c>
      <c r="D46" s="11">
        <f>IF(AND($N46&gt;' '!F$13,' '!F$13&gt;=$C46),1,0)</f>
        <v>0</v>
      </c>
      <c r="E46" s="11">
        <f>IF(AND($N46&gt;' '!G$13,' '!G$13&gt;=$C46),1,0)</f>
        <v>0</v>
      </c>
      <c r="F46" s="11">
        <f>IF(AND($N46&gt;' '!H$13,' '!H$13&gt;=$C46),1,0)</f>
        <v>0</v>
      </c>
      <c r="G46" s="11">
        <f>IF(AND($N46&gt;' '!I$13,' '!I$13&gt;=$C46),1,0)</f>
        <v>0</v>
      </c>
      <c r="H46" s="11">
        <f>IF(AND($N46&gt;' '!J$13,' '!J$13&gt;=$C46),1,0)</f>
        <v>0</v>
      </c>
      <c r="I46" s="11">
        <f>IF(AND($N46&gt;' '!K$13,' '!K$13&gt;=$C46),1,0)</f>
        <v>0</v>
      </c>
      <c r="J46" s="11">
        <f>IF(AND($N46&gt;' '!L$13,' '!L$13&gt;=$C46),1,0)</f>
        <v>0</v>
      </c>
      <c r="K46" s="11">
        <f>IF(AND($N46&gt;' '!M$13,' '!M$13&gt;=$C46),1,0)</f>
        <v>0</v>
      </c>
      <c r="L46" s="11">
        <f>IF(AND($N46&gt;' '!N$13,' '!N$13&gt;=$C46),1,0)</f>
        <v>0</v>
      </c>
      <c r="M46" s="11">
        <f>IF(AND($N46&gt;' '!O$13,' '!O$13&gt;=$C46),1,0)</f>
        <v>0</v>
      </c>
      <c r="N46" s="25">
        <v>2056000</v>
      </c>
      <c r="O46" s="17">
        <v>1356400</v>
      </c>
      <c r="P46" s="17">
        <v>1356400</v>
      </c>
      <c r="Q46" s="17">
        <v>1356400</v>
      </c>
      <c r="R46" s="17">
        <v>1356400</v>
      </c>
      <c r="S46" s="17">
        <v>1356400</v>
      </c>
      <c r="T46" s="17">
        <v>1356400</v>
      </c>
      <c r="U46" s="17">
        <v>1356400</v>
      </c>
      <c r="V46" s="17">
        <v>1356400</v>
      </c>
      <c r="W46" s="17">
        <v>1356400</v>
      </c>
      <c r="X46" s="17">
        <v>1356400</v>
      </c>
    </row>
    <row r="47" spans="2:47">
      <c r="B47" s="18">
        <v>5</v>
      </c>
      <c r="C47" s="25">
        <v>2056000</v>
      </c>
      <c r="D47" s="11">
        <f>IF(AND($N47&gt;' '!F$13,' '!F$13&gt;=$C47),1,0)</f>
        <v>0</v>
      </c>
      <c r="E47" s="11">
        <f>IF(AND($N47&gt;' '!G$13,' '!G$13&gt;=$C47),1,0)</f>
        <v>0</v>
      </c>
      <c r="F47" s="11">
        <f>IF(AND($N47&gt;' '!H$13,' '!H$13&gt;=$C47),1,0)</f>
        <v>0</v>
      </c>
      <c r="G47" s="11">
        <f>IF(AND($N47&gt;' '!I$13,' '!I$13&gt;=$C47),1,0)</f>
        <v>0</v>
      </c>
      <c r="H47" s="11">
        <f>IF(AND($N47&gt;' '!J$13,' '!J$13&gt;=$C47),1,0)</f>
        <v>0</v>
      </c>
      <c r="I47" s="11">
        <f>IF(AND($N47&gt;' '!K$13,' '!K$13&gt;=$C47),1,0)</f>
        <v>0</v>
      </c>
      <c r="J47" s="11">
        <f>IF(AND($N47&gt;' '!L$13,' '!L$13&gt;=$C47),1,0)</f>
        <v>0</v>
      </c>
      <c r="K47" s="11">
        <f>IF(AND($N47&gt;' '!M$13,' '!M$13&gt;=$C47),1,0)</f>
        <v>0</v>
      </c>
      <c r="L47" s="11">
        <f>IF(AND($N47&gt;' '!N$13,' '!N$13&gt;=$C47),1,0)</f>
        <v>0</v>
      </c>
      <c r="M47" s="11">
        <f>IF(AND($N47&gt;' '!O$13,' '!O$13&gt;=$C47),1,0)</f>
        <v>0</v>
      </c>
      <c r="N47" s="25">
        <v>2060000</v>
      </c>
      <c r="O47" s="17">
        <v>1359200</v>
      </c>
      <c r="P47" s="17">
        <v>1359200</v>
      </c>
      <c r="Q47" s="17">
        <v>1359200</v>
      </c>
      <c r="R47" s="17">
        <v>1359200</v>
      </c>
      <c r="S47" s="17">
        <v>1359200</v>
      </c>
      <c r="T47" s="17">
        <v>1359200</v>
      </c>
      <c r="U47" s="17">
        <v>1359200</v>
      </c>
      <c r="V47" s="17">
        <v>1359200</v>
      </c>
      <c r="W47" s="17">
        <v>1359200</v>
      </c>
      <c r="X47" s="17">
        <v>1359200</v>
      </c>
    </row>
    <row r="48" spans="2:47">
      <c r="B48" s="20">
        <v>1</v>
      </c>
      <c r="C48" s="25">
        <v>2060000</v>
      </c>
      <c r="D48" s="11">
        <f>IF(AND($N48&gt;' '!F$13,' '!F$13&gt;=$C48),1,0)</f>
        <v>0</v>
      </c>
      <c r="E48" s="11">
        <f>IF(AND($N48&gt;' '!G$13,' '!G$13&gt;=$C48),1,0)</f>
        <v>0</v>
      </c>
      <c r="F48" s="11">
        <f>IF(AND($N48&gt;' '!H$13,' '!H$13&gt;=$C48),1,0)</f>
        <v>0</v>
      </c>
      <c r="G48" s="11">
        <f>IF(AND($N48&gt;' '!I$13,' '!I$13&gt;=$C48),1,0)</f>
        <v>0</v>
      </c>
      <c r="H48" s="11">
        <f>IF(AND($N48&gt;' '!J$13,' '!J$13&gt;=$C48),1,0)</f>
        <v>0</v>
      </c>
      <c r="I48" s="11">
        <f>IF(AND($N48&gt;' '!K$13,' '!K$13&gt;=$C48),1,0)</f>
        <v>0</v>
      </c>
      <c r="J48" s="11">
        <f>IF(AND($N48&gt;' '!L$13,' '!L$13&gt;=$C48),1,0)</f>
        <v>0</v>
      </c>
      <c r="K48" s="11">
        <f>IF(AND($N48&gt;' '!M$13,' '!M$13&gt;=$C48),1,0)</f>
        <v>0</v>
      </c>
      <c r="L48" s="11">
        <f>IF(AND($N48&gt;' '!N$13,' '!N$13&gt;=$C48),1,0)</f>
        <v>0</v>
      </c>
      <c r="M48" s="11">
        <f>IF(AND($N48&gt;' '!O$13,' '!O$13&gt;=$C48),1,0)</f>
        <v>0</v>
      </c>
      <c r="N48" s="25">
        <v>2064000</v>
      </c>
      <c r="O48" s="17">
        <v>1362000</v>
      </c>
      <c r="P48" s="17">
        <v>1362000</v>
      </c>
      <c r="Q48" s="17">
        <v>1362000</v>
      </c>
      <c r="R48" s="17">
        <v>1362000</v>
      </c>
      <c r="S48" s="17">
        <v>1362000</v>
      </c>
      <c r="T48" s="17">
        <v>1362000</v>
      </c>
      <c r="U48" s="17">
        <v>1362000</v>
      </c>
      <c r="V48" s="17">
        <v>1362000</v>
      </c>
      <c r="W48" s="17">
        <v>1362000</v>
      </c>
      <c r="X48" s="17">
        <v>1362000</v>
      </c>
    </row>
    <row r="49" spans="2:47">
      <c r="B49" s="20">
        <v>2</v>
      </c>
      <c r="C49" s="25">
        <v>2064000</v>
      </c>
      <c r="D49" s="11">
        <f>IF(AND($N49&gt;' '!F$13,' '!F$13&gt;=$C49),1,0)</f>
        <v>0</v>
      </c>
      <c r="E49" s="11">
        <f>IF(AND($N49&gt;' '!G$13,' '!G$13&gt;=$C49),1,0)</f>
        <v>0</v>
      </c>
      <c r="F49" s="11">
        <f>IF(AND($N49&gt;' '!H$13,' '!H$13&gt;=$C49),1,0)</f>
        <v>0</v>
      </c>
      <c r="G49" s="11">
        <f>IF(AND($N49&gt;' '!I$13,' '!I$13&gt;=$C49),1,0)</f>
        <v>0</v>
      </c>
      <c r="H49" s="11">
        <f>IF(AND($N49&gt;' '!J$13,' '!J$13&gt;=$C49),1,0)</f>
        <v>0</v>
      </c>
      <c r="I49" s="11">
        <f>IF(AND($N49&gt;' '!K$13,' '!K$13&gt;=$C49),1,0)</f>
        <v>0</v>
      </c>
      <c r="J49" s="11">
        <f>IF(AND($N49&gt;' '!L$13,' '!L$13&gt;=$C49),1,0)</f>
        <v>0</v>
      </c>
      <c r="K49" s="11">
        <f>IF(AND($N49&gt;' '!M$13,' '!M$13&gt;=$C49),1,0)</f>
        <v>0</v>
      </c>
      <c r="L49" s="11">
        <f>IF(AND($N49&gt;' '!N$13,' '!N$13&gt;=$C49),1,0)</f>
        <v>0</v>
      </c>
      <c r="M49" s="11">
        <f>IF(AND($N49&gt;' '!O$13,' '!O$13&gt;=$C49),1,0)</f>
        <v>0</v>
      </c>
      <c r="N49" s="25">
        <v>2068000</v>
      </c>
      <c r="O49" s="17">
        <v>1364800</v>
      </c>
      <c r="P49" s="17">
        <v>1364800</v>
      </c>
      <c r="Q49" s="17">
        <v>1364800</v>
      </c>
      <c r="R49" s="17">
        <v>1364800</v>
      </c>
      <c r="S49" s="17">
        <v>1364800</v>
      </c>
      <c r="T49" s="17">
        <v>1364800</v>
      </c>
      <c r="U49" s="17">
        <v>1364800</v>
      </c>
      <c r="V49" s="17">
        <v>1364800</v>
      </c>
      <c r="W49" s="17">
        <v>1364800</v>
      </c>
      <c r="X49" s="17">
        <v>1364800</v>
      </c>
      <c r="Z49" s="108" t="s">
        <v>99</v>
      </c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10"/>
    </row>
    <row r="50" spans="2:47">
      <c r="B50" s="20">
        <v>3</v>
      </c>
      <c r="C50" s="26">
        <v>2068000</v>
      </c>
      <c r="D50" s="11">
        <f>IF(AND($N50&gt;' '!F$13,' '!F$13&gt;=$C50),1,0)</f>
        <v>0</v>
      </c>
      <c r="E50" s="11">
        <f>IF(AND($N50&gt;' '!G$13,' '!G$13&gt;=$C50),1,0)</f>
        <v>0</v>
      </c>
      <c r="F50" s="11">
        <f>IF(AND($N50&gt;' '!H$13,' '!H$13&gt;=$C50),1,0)</f>
        <v>0</v>
      </c>
      <c r="G50" s="11">
        <f>IF(AND($N50&gt;' '!I$13,' '!I$13&gt;=$C50),1,0)</f>
        <v>0</v>
      </c>
      <c r="H50" s="11">
        <f>IF(AND($N50&gt;' '!J$13,' '!J$13&gt;=$C50),1,0)</f>
        <v>0</v>
      </c>
      <c r="I50" s="11">
        <f>IF(AND($N50&gt;' '!K$13,' '!K$13&gt;=$C50),1,0)</f>
        <v>0</v>
      </c>
      <c r="J50" s="11">
        <f>IF(AND($N50&gt;' '!L$13,' '!L$13&gt;=$C50),1,0)</f>
        <v>0</v>
      </c>
      <c r="K50" s="11">
        <f>IF(AND($N50&gt;' '!M$13,' '!M$13&gt;=$C50),1,0)</f>
        <v>0</v>
      </c>
      <c r="L50" s="11">
        <f>IF(AND($N50&gt;' '!N$13,' '!N$13&gt;=$C50),1,0)</f>
        <v>0</v>
      </c>
      <c r="M50" s="11">
        <f>IF(AND($N50&gt;' '!O$13,' '!O$13&gt;=$C50),1,0)</f>
        <v>0</v>
      </c>
      <c r="N50" s="26">
        <v>2072000</v>
      </c>
      <c r="O50" s="19">
        <v>1367600</v>
      </c>
      <c r="P50" s="19">
        <v>1367600</v>
      </c>
      <c r="Q50" s="19">
        <v>1367600</v>
      </c>
      <c r="R50" s="19">
        <v>1367600</v>
      </c>
      <c r="S50" s="19">
        <v>1367600</v>
      </c>
      <c r="T50" s="19">
        <v>1367600</v>
      </c>
      <c r="U50" s="19">
        <v>1367600</v>
      </c>
      <c r="V50" s="19">
        <v>1367600</v>
      </c>
      <c r="W50" s="19">
        <v>1367600</v>
      </c>
      <c r="X50" s="19">
        <v>1367600</v>
      </c>
      <c r="Z50" s="21">
        <v>0</v>
      </c>
      <c r="AA50" s="22">
        <f>IF(' '!F$14&lt;=$AK50,1,0)</f>
        <v>1</v>
      </c>
      <c r="AB50" s="22">
        <f>IF(' '!G$14&lt;=$AK50,1,0)</f>
        <v>1</v>
      </c>
      <c r="AC50" s="22">
        <f>IF(' '!H$14&lt;=$AK50,1,0)</f>
        <v>1</v>
      </c>
      <c r="AD50" s="22">
        <f>IF(' '!I$14&lt;=$AK50,1,0)</f>
        <v>1</v>
      </c>
      <c r="AE50" s="22">
        <f>IF(' '!J$14&lt;=$AK50,1,0)</f>
        <v>1</v>
      </c>
      <c r="AF50" s="22">
        <f>IF(' '!K$14&lt;=$AK50,1,0)</f>
        <v>1</v>
      </c>
      <c r="AG50" s="22">
        <f>IF(' '!L$14&lt;=$AK50,1,0)</f>
        <v>1</v>
      </c>
      <c r="AH50" s="22">
        <f>IF(' '!M$14&lt;=$AK50,1,0)</f>
        <v>1</v>
      </c>
      <c r="AI50" s="22">
        <f>IF(' '!N$14&lt;=$AK50,1,0)</f>
        <v>1</v>
      </c>
      <c r="AJ50" s="22">
        <f>IF(' '!O$14&lt;=$AK50,1,0)</f>
        <v>1</v>
      </c>
      <c r="AK50" s="23">
        <v>1000000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</row>
    <row r="51" spans="2:47">
      <c r="B51" s="20">
        <v>4</v>
      </c>
      <c r="C51" s="25">
        <v>2072000</v>
      </c>
      <c r="D51" s="11">
        <f>IF(AND($N51&gt;' '!F$13,' '!F$13&gt;=$C51),1,0)</f>
        <v>0</v>
      </c>
      <c r="E51" s="11">
        <f>IF(AND($N51&gt;' '!G$13,' '!G$13&gt;=$C51),1,0)</f>
        <v>0</v>
      </c>
      <c r="F51" s="11">
        <f>IF(AND($N51&gt;' '!H$13,' '!H$13&gt;=$C51),1,0)</f>
        <v>0</v>
      </c>
      <c r="G51" s="11">
        <f>IF(AND($N51&gt;' '!I$13,' '!I$13&gt;=$C51),1,0)</f>
        <v>0</v>
      </c>
      <c r="H51" s="11">
        <f>IF(AND($N51&gt;' '!J$13,' '!J$13&gt;=$C51),1,0)</f>
        <v>0</v>
      </c>
      <c r="I51" s="11">
        <f>IF(AND($N51&gt;' '!K$13,' '!K$13&gt;=$C51),1,0)</f>
        <v>0</v>
      </c>
      <c r="J51" s="11">
        <f>IF(AND($N51&gt;' '!L$13,' '!L$13&gt;=$C51),1,0)</f>
        <v>0</v>
      </c>
      <c r="K51" s="11">
        <f>IF(AND($N51&gt;' '!M$13,' '!M$13&gt;=$C51),1,0)</f>
        <v>0</v>
      </c>
      <c r="L51" s="11">
        <f>IF(AND($N51&gt;' '!N$13,' '!N$13&gt;=$C51),1,0)</f>
        <v>0</v>
      </c>
      <c r="M51" s="11">
        <f>IF(AND($N51&gt;' '!O$13,' '!O$13&gt;=$C51),1,0)</f>
        <v>0</v>
      </c>
      <c r="N51" s="25">
        <v>2076000</v>
      </c>
      <c r="O51" s="17">
        <v>1370400</v>
      </c>
      <c r="P51" s="17">
        <v>1370400</v>
      </c>
      <c r="Q51" s="17">
        <v>1370400</v>
      </c>
      <c r="R51" s="17">
        <v>1370400</v>
      </c>
      <c r="S51" s="17">
        <v>1370400</v>
      </c>
      <c r="T51" s="17">
        <v>1370400</v>
      </c>
      <c r="U51" s="17">
        <v>1370400</v>
      </c>
      <c r="V51" s="17">
        <v>1370400</v>
      </c>
      <c r="W51" s="17">
        <v>1370400</v>
      </c>
      <c r="X51" s="17">
        <v>1370400</v>
      </c>
      <c r="Z51" s="21">
        <v>1000001</v>
      </c>
      <c r="AA51" s="22">
        <f>IF(AND($Z51&lt;=' '!F$14,' '!F$14&lt;=$AK51),1,0)</f>
        <v>0</v>
      </c>
      <c r="AB51" s="22">
        <f>IF(AND($Z51&lt;=' '!G$14,' '!G$14&lt;=$AK51),1,0)</f>
        <v>0</v>
      </c>
      <c r="AC51" s="22">
        <f>IF(AND($Z51&lt;=' '!H$14,' '!H$14&lt;=$AK51),1,0)</f>
        <v>0</v>
      </c>
      <c r="AD51" s="22">
        <f>IF(AND($Z51&lt;=' '!I$14,' '!I$14&lt;=$AK51),1,0)</f>
        <v>0</v>
      </c>
      <c r="AE51" s="22">
        <f>IF(AND($Z51&lt;=' '!J$14,' '!J$14&lt;=$AK51),1,0)</f>
        <v>0</v>
      </c>
      <c r="AF51" s="22">
        <f>IF(AND($Z51&lt;=' '!K$14,' '!K$14&lt;=$AK51),1,0)</f>
        <v>0</v>
      </c>
      <c r="AG51" s="22">
        <f>IF(AND($Z51&lt;=' '!L$14,' '!L$14&lt;=$AK51),1,0)</f>
        <v>0</v>
      </c>
      <c r="AH51" s="22">
        <f>IF(AND($Z51&lt;=' '!M$14,' '!M$14&lt;=$AK51),1,0)</f>
        <v>0</v>
      </c>
      <c r="AI51" s="22">
        <f>IF(AND($Z51&lt;=' '!N$14,' '!N$14&lt;=$AK51),1,0)</f>
        <v>0</v>
      </c>
      <c r="AJ51" s="22">
        <f>IF(AND($Z51&lt;=' '!O$14,' '!O$14&lt;=$AK51),1,0)</f>
        <v>0</v>
      </c>
      <c r="AK51" s="23">
        <v>3299999</v>
      </c>
      <c r="AL51" s="24">
        <f>' '!F$14-1000000</f>
        <v>-1000000</v>
      </c>
      <c r="AM51" s="24">
        <f>' '!G$14-1000000</f>
        <v>-1000000</v>
      </c>
      <c r="AN51" s="24">
        <f>' '!H$14-1000000</f>
        <v>-1000000</v>
      </c>
      <c r="AO51" s="24">
        <f>' '!I$14-1000000</f>
        <v>-1000000</v>
      </c>
      <c r="AP51" s="24">
        <f>' '!J$14-1000000</f>
        <v>-1000000</v>
      </c>
      <c r="AQ51" s="24">
        <f>' '!K$14-1000000</f>
        <v>-1000000</v>
      </c>
      <c r="AR51" s="24">
        <f>' '!L$14-1000000</f>
        <v>-1000000</v>
      </c>
      <c r="AS51" s="24">
        <f>' '!M$14-1000000</f>
        <v>-1000000</v>
      </c>
      <c r="AT51" s="24">
        <f>' '!N$14-1000000</f>
        <v>-1000000</v>
      </c>
      <c r="AU51" s="24">
        <f>' '!O$14-1000000</f>
        <v>-1000000</v>
      </c>
    </row>
    <row r="52" spans="2:47">
      <c r="B52" s="18">
        <v>5</v>
      </c>
      <c r="C52" s="25">
        <v>2076000</v>
      </c>
      <c r="D52" s="11">
        <f>IF(AND($N52&gt;' '!F$13,' '!F$13&gt;=$C52),1,0)</f>
        <v>0</v>
      </c>
      <c r="E52" s="11">
        <f>IF(AND($N52&gt;' '!G$13,' '!G$13&gt;=$C52),1,0)</f>
        <v>0</v>
      </c>
      <c r="F52" s="11">
        <f>IF(AND($N52&gt;' '!H$13,' '!H$13&gt;=$C52),1,0)</f>
        <v>0</v>
      </c>
      <c r="G52" s="11">
        <f>IF(AND($N52&gt;' '!I$13,' '!I$13&gt;=$C52),1,0)</f>
        <v>0</v>
      </c>
      <c r="H52" s="11">
        <f>IF(AND($N52&gt;' '!J$13,' '!J$13&gt;=$C52),1,0)</f>
        <v>0</v>
      </c>
      <c r="I52" s="11">
        <f>IF(AND($N52&gt;' '!K$13,' '!K$13&gt;=$C52),1,0)</f>
        <v>0</v>
      </c>
      <c r="J52" s="11">
        <f>IF(AND($N52&gt;' '!L$13,' '!L$13&gt;=$C52),1,0)</f>
        <v>0</v>
      </c>
      <c r="K52" s="11">
        <f>IF(AND($N52&gt;' '!M$13,' '!M$13&gt;=$C52),1,0)</f>
        <v>0</v>
      </c>
      <c r="L52" s="11">
        <f>IF(AND($N52&gt;' '!N$13,' '!N$13&gt;=$C52),1,0)</f>
        <v>0</v>
      </c>
      <c r="M52" s="11">
        <f>IF(AND($N52&gt;' '!O$13,' '!O$13&gt;=$C52),1,0)</f>
        <v>0</v>
      </c>
      <c r="N52" s="25">
        <v>2080000</v>
      </c>
      <c r="O52" s="17">
        <v>1373200</v>
      </c>
      <c r="P52" s="17">
        <v>1373200</v>
      </c>
      <c r="Q52" s="17">
        <v>1373200</v>
      </c>
      <c r="R52" s="17">
        <v>1373200</v>
      </c>
      <c r="S52" s="17">
        <v>1373200</v>
      </c>
      <c r="T52" s="17">
        <v>1373200</v>
      </c>
      <c r="U52" s="17">
        <v>1373200</v>
      </c>
      <c r="V52" s="17">
        <v>1373200</v>
      </c>
      <c r="W52" s="17">
        <v>1373200</v>
      </c>
      <c r="X52" s="17">
        <v>1373200</v>
      </c>
      <c r="Z52" s="21">
        <v>3300000</v>
      </c>
      <c r="AA52" s="22">
        <f>IF(AND($Z52&lt;=' '!F$14,' '!F$14&lt;=$AK52),1,0)</f>
        <v>0</v>
      </c>
      <c r="AB52" s="22">
        <f>IF(AND($Z52&lt;=' '!G$14,' '!G$14&lt;=$AK52),1,0)</f>
        <v>0</v>
      </c>
      <c r="AC52" s="22">
        <f>IF(AND($Z52&lt;=' '!H$14,' '!H$14&lt;=$AK52),1,0)</f>
        <v>0</v>
      </c>
      <c r="AD52" s="22">
        <f>IF(AND($Z52&lt;=' '!I$14,' '!I$14&lt;=$AK52),1,0)</f>
        <v>0</v>
      </c>
      <c r="AE52" s="22">
        <f>IF(AND($Z52&lt;=' '!J$14,' '!J$14&lt;=$AK52),1,0)</f>
        <v>0</v>
      </c>
      <c r="AF52" s="22">
        <f>IF(AND($Z52&lt;=' '!K$14,' '!K$14&lt;=$AK52),1,0)</f>
        <v>0</v>
      </c>
      <c r="AG52" s="22">
        <f>IF(AND($Z52&lt;=' '!L$14,' '!L$14&lt;=$AK52),1,0)</f>
        <v>0</v>
      </c>
      <c r="AH52" s="22">
        <f>IF(AND($Z52&lt;=' '!M$14,' '!M$14&lt;=$AK52),1,0)</f>
        <v>0</v>
      </c>
      <c r="AI52" s="22">
        <f>IF(AND($Z52&lt;=' '!N$14,' '!N$14&lt;=$AK52),1,0)</f>
        <v>0</v>
      </c>
      <c r="AJ52" s="22">
        <f>IF(AND($Z52&lt;=' '!O$14,' '!O$14&lt;=$AK52),1,0)</f>
        <v>0</v>
      </c>
      <c r="AK52" s="23">
        <v>4099999</v>
      </c>
      <c r="AL52" s="24">
        <f>' '!F$14*0.75-175000</f>
        <v>-175000</v>
      </c>
      <c r="AM52" s="24">
        <f>' '!G$14*0.75-175000</f>
        <v>-175000</v>
      </c>
      <c r="AN52" s="24">
        <f>' '!H$14*0.75-175000</f>
        <v>-175000</v>
      </c>
      <c r="AO52" s="24">
        <f>' '!I$14*0.75-175000</f>
        <v>-175000</v>
      </c>
      <c r="AP52" s="24">
        <f>' '!J$14*0.75-175000</f>
        <v>-175000</v>
      </c>
      <c r="AQ52" s="24">
        <f>' '!K$14*0.75-175000</f>
        <v>-175000</v>
      </c>
      <c r="AR52" s="24">
        <f>' '!L$14*0.75-175000</f>
        <v>-175000</v>
      </c>
      <c r="AS52" s="24">
        <f>' '!M$14*0.75-175000</f>
        <v>-175000</v>
      </c>
      <c r="AT52" s="24">
        <f>' '!N$14*0.75-175000</f>
        <v>-175000</v>
      </c>
      <c r="AU52" s="24">
        <f>' '!O$14*0.75-175000</f>
        <v>-175000</v>
      </c>
    </row>
    <row r="53" spans="2:47">
      <c r="B53" s="20">
        <v>1</v>
      </c>
      <c r="C53" s="25">
        <v>2080000</v>
      </c>
      <c r="D53" s="11">
        <f>IF(AND($N53&gt;' '!F$13,' '!F$13&gt;=$C53),1,0)</f>
        <v>0</v>
      </c>
      <c r="E53" s="11">
        <f>IF(AND($N53&gt;' '!G$13,' '!G$13&gt;=$C53),1,0)</f>
        <v>0</v>
      </c>
      <c r="F53" s="11">
        <f>IF(AND($N53&gt;' '!H$13,' '!H$13&gt;=$C53),1,0)</f>
        <v>0</v>
      </c>
      <c r="G53" s="11">
        <f>IF(AND($N53&gt;' '!I$13,' '!I$13&gt;=$C53),1,0)</f>
        <v>0</v>
      </c>
      <c r="H53" s="11">
        <f>IF(AND($N53&gt;' '!J$13,' '!J$13&gt;=$C53),1,0)</f>
        <v>0</v>
      </c>
      <c r="I53" s="11">
        <f>IF(AND($N53&gt;' '!K$13,' '!K$13&gt;=$C53),1,0)</f>
        <v>0</v>
      </c>
      <c r="J53" s="11">
        <f>IF(AND($N53&gt;' '!L$13,' '!L$13&gt;=$C53),1,0)</f>
        <v>0</v>
      </c>
      <c r="K53" s="11">
        <f>IF(AND($N53&gt;' '!M$13,' '!M$13&gt;=$C53),1,0)</f>
        <v>0</v>
      </c>
      <c r="L53" s="11">
        <f>IF(AND($N53&gt;' '!N$13,' '!N$13&gt;=$C53),1,0)</f>
        <v>0</v>
      </c>
      <c r="M53" s="11">
        <f>IF(AND($N53&gt;' '!O$13,' '!O$13&gt;=$C53),1,0)</f>
        <v>0</v>
      </c>
      <c r="N53" s="25">
        <v>2084000</v>
      </c>
      <c r="O53" s="17">
        <v>1376000</v>
      </c>
      <c r="P53" s="17">
        <v>1376000</v>
      </c>
      <c r="Q53" s="17">
        <v>1376000</v>
      </c>
      <c r="R53" s="17">
        <v>1376000</v>
      </c>
      <c r="S53" s="17">
        <v>1376000</v>
      </c>
      <c r="T53" s="17">
        <v>1376000</v>
      </c>
      <c r="U53" s="17">
        <v>1376000</v>
      </c>
      <c r="V53" s="17">
        <v>1376000</v>
      </c>
      <c r="W53" s="17">
        <v>1376000</v>
      </c>
      <c r="X53" s="17">
        <v>1376000</v>
      </c>
      <c r="Z53" s="21">
        <v>4100000</v>
      </c>
      <c r="AA53" s="22">
        <f>IF(AND($Z53&lt;=' '!F$14,' '!F$14&lt;=$AK53),1,0)</f>
        <v>0</v>
      </c>
      <c r="AB53" s="22">
        <f>IF(AND($Z53&lt;=' '!G$14,' '!G$14&lt;=$AK53),1,0)</f>
        <v>0</v>
      </c>
      <c r="AC53" s="22">
        <f>IF(AND($Z53&lt;=' '!H$14,' '!H$14&lt;=$AK53),1,0)</f>
        <v>0</v>
      </c>
      <c r="AD53" s="22">
        <f>IF(AND($Z53&lt;=' '!I$14,' '!I$14&lt;=$AK53),1,0)</f>
        <v>0</v>
      </c>
      <c r="AE53" s="22">
        <f>IF(AND($Z53&lt;=' '!J$14,' '!J$14&lt;=$AK53),1,0)</f>
        <v>0</v>
      </c>
      <c r="AF53" s="22">
        <f>IF(AND($Z53&lt;=' '!K$14,' '!K$14&lt;=$AK53),1,0)</f>
        <v>0</v>
      </c>
      <c r="AG53" s="22">
        <f>IF(AND($Z53&lt;=' '!L$14,' '!L$14&lt;=$AK53),1,0)</f>
        <v>0</v>
      </c>
      <c r="AH53" s="22">
        <f>IF(AND($Z53&lt;=' '!M$14,' '!M$14&lt;=$AK53),1,0)</f>
        <v>0</v>
      </c>
      <c r="AI53" s="22">
        <f>IF(AND($Z53&lt;=' '!N$14,' '!N$14&lt;=$AK53),1,0)</f>
        <v>0</v>
      </c>
      <c r="AJ53" s="22">
        <f>IF(AND($Z53&lt;=' '!O$14,' '!O$14&lt;=$AK53),1,0)</f>
        <v>0</v>
      </c>
      <c r="AK53" s="23">
        <v>7699999</v>
      </c>
      <c r="AL53" s="24">
        <f>' '!F$14*0.85-585000</f>
        <v>-585000</v>
      </c>
      <c r="AM53" s="24">
        <f>' '!G$14*0.85-585000</f>
        <v>-585000</v>
      </c>
      <c r="AN53" s="24">
        <f>' '!H$14*0.85-585000</f>
        <v>-585000</v>
      </c>
      <c r="AO53" s="24">
        <f>' '!I$14*0.85-585000</f>
        <v>-585000</v>
      </c>
      <c r="AP53" s="24">
        <f>' '!J$14*0.85-585000</f>
        <v>-585000</v>
      </c>
      <c r="AQ53" s="24">
        <f>' '!K$14*0.85-585000</f>
        <v>-585000</v>
      </c>
      <c r="AR53" s="24">
        <f>' '!L$14*0.85-585000</f>
        <v>-585000</v>
      </c>
      <c r="AS53" s="24">
        <f>' '!M$14*0.85-585000</f>
        <v>-585000</v>
      </c>
      <c r="AT53" s="24">
        <f>' '!N$14*0.85-585000</f>
        <v>-585000</v>
      </c>
      <c r="AU53" s="24">
        <f>' '!O$14*0.85-585000</f>
        <v>-585000</v>
      </c>
    </row>
    <row r="54" spans="2:47">
      <c r="B54" s="20">
        <v>2</v>
      </c>
      <c r="C54" s="25">
        <v>2084000</v>
      </c>
      <c r="D54" s="11">
        <f>IF(AND($N54&gt;' '!F$13,' '!F$13&gt;=$C54),1,0)</f>
        <v>0</v>
      </c>
      <c r="E54" s="11">
        <f>IF(AND($N54&gt;' '!G$13,' '!G$13&gt;=$C54),1,0)</f>
        <v>0</v>
      </c>
      <c r="F54" s="11">
        <f>IF(AND($N54&gt;' '!H$13,' '!H$13&gt;=$C54),1,0)</f>
        <v>0</v>
      </c>
      <c r="G54" s="11">
        <f>IF(AND($N54&gt;' '!I$13,' '!I$13&gt;=$C54),1,0)</f>
        <v>0</v>
      </c>
      <c r="H54" s="11">
        <f>IF(AND($N54&gt;' '!J$13,' '!J$13&gt;=$C54),1,0)</f>
        <v>0</v>
      </c>
      <c r="I54" s="11">
        <f>IF(AND($N54&gt;' '!K$13,' '!K$13&gt;=$C54),1,0)</f>
        <v>0</v>
      </c>
      <c r="J54" s="11">
        <f>IF(AND($N54&gt;' '!L$13,' '!L$13&gt;=$C54),1,0)</f>
        <v>0</v>
      </c>
      <c r="K54" s="11">
        <f>IF(AND($N54&gt;' '!M$13,' '!M$13&gt;=$C54),1,0)</f>
        <v>0</v>
      </c>
      <c r="L54" s="11">
        <f>IF(AND($N54&gt;' '!N$13,' '!N$13&gt;=$C54),1,0)</f>
        <v>0</v>
      </c>
      <c r="M54" s="11">
        <f>IF(AND($N54&gt;' '!O$13,' '!O$13&gt;=$C54),1,0)</f>
        <v>0</v>
      </c>
      <c r="N54" s="25">
        <v>2088000</v>
      </c>
      <c r="O54" s="17">
        <v>1378800</v>
      </c>
      <c r="P54" s="17">
        <v>1378800</v>
      </c>
      <c r="Q54" s="17">
        <v>1378800</v>
      </c>
      <c r="R54" s="17">
        <v>1378800</v>
      </c>
      <c r="S54" s="17">
        <v>1378800</v>
      </c>
      <c r="T54" s="17">
        <v>1378800</v>
      </c>
      <c r="U54" s="17">
        <v>1378800</v>
      </c>
      <c r="V54" s="17">
        <v>1378800</v>
      </c>
      <c r="W54" s="17">
        <v>1378800</v>
      </c>
      <c r="X54" s="17">
        <v>1378800</v>
      </c>
      <c r="Z54" s="21">
        <v>7700000</v>
      </c>
      <c r="AA54" s="22">
        <f>IF(AND($Z54&lt;=' '!F$14,' '!F$14&lt;=$AK54),1,0)</f>
        <v>0</v>
      </c>
      <c r="AB54" s="22">
        <f>IF(AND($Z54&lt;=' '!G$14,' '!G$14&lt;=$AK54),1,0)</f>
        <v>0</v>
      </c>
      <c r="AC54" s="22">
        <f>IF(AND($Z54&lt;=' '!H$14,' '!H$14&lt;=$AK54),1,0)</f>
        <v>0</v>
      </c>
      <c r="AD54" s="22">
        <f>IF(AND($Z54&lt;=' '!I$14,' '!I$14&lt;=$AK54),1,0)</f>
        <v>0</v>
      </c>
      <c r="AE54" s="22">
        <f>IF(AND($Z54&lt;=' '!J$14,' '!J$14&lt;=$AK54),1,0)</f>
        <v>0</v>
      </c>
      <c r="AF54" s="22">
        <f>IF(AND($Z54&lt;=' '!K$14,' '!K$14&lt;=$AK54),1,0)</f>
        <v>0</v>
      </c>
      <c r="AG54" s="22">
        <f>IF(AND($Z54&lt;=' '!L$14,' '!L$14&lt;=$AK54),1,0)</f>
        <v>0</v>
      </c>
      <c r="AH54" s="22">
        <f>IF(AND($Z54&lt;=' '!M$14,' '!M$14&lt;=$AK54),1,0)</f>
        <v>0</v>
      </c>
      <c r="AI54" s="22">
        <f>IF(AND($Z54&lt;=' '!N$14,' '!N$14&lt;=$AK54),1,0)</f>
        <v>0</v>
      </c>
      <c r="AJ54" s="22">
        <f>IF(AND($Z54&lt;=' '!O$14,' '!O$14&lt;=$AK54),1,0)</f>
        <v>0</v>
      </c>
      <c r="AK54" s="23">
        <v>9999999</v>
      </c>
      <c r="AL54" s="24">
        <f>' '!F$14*0.95-1355000</f>
        <v>-1355000</v>
      </c>
      <c r="AM54" s="24">
        <f>' '!G$14*0.95-1355000</f>
        <v>-1355000</v>
      </c>
      <c r="AN54" s="24">
        <f>' '!H$14*0.95-1355000</f>
        <v>-1355000</v>
      </c>
      <c r="AO54" s="24">
        <f>' '!I$14*0.95-1355000</f>
        <v>-1355000</v>
      </c>
      <c r="AP54" s="24">
        <f>' '!J$14*0.95-1355000</f>
        <v>-1355000</v>
      </c>
      <c r="AQ54" s="24">
        <f>' '!K$14*0.95-1355000</f>
        <v>-1355000</v>
      </c>
      <c r="AR54" s="24">
        <f>' '!L$14*0.95-1355000</f>
        <v>-1355000</v>
      </c>
      <c r="AS54" s="24">
        <f>' '!M$14*0.95-1355000</f>
        <v>-1355000</v>
      </c>
      <c r="AT54" s="24">
        <f>' '!N$14*0.95-1355000</f>
        <v>-1355000</v>
      </c>
      <c r="AU54" s="24">
        <f>' '!O$14*0.95-1355000</f>
        <v>-1355000</v>
      </c>
    </row>
    <row r="55" spans="2:47">
      <c r="B55" s="20">
        <v>3</v>
      </c>
      <c r="C55" s="26">
        <v>2088000</v>
      </c>
      <c r="D55" s="11">
        <f>IF(AND($N55&gt;' '!F$13,' '!F$13&gt;=$C55),1,0)</f>
        <v>0</v>
      </c>
      <c r="E55" s="11">
        <f>IF(AND($N55&gt;' '!G$13,' '!G$13&gt;=$C55),1,0)</f>
        <v>0</v>
      </c>
      <c r="F55" s="11">
        <f>IF(AND($N55&gt;' '!H$13,' '!H$13&gt;=$C55),1,0)</f>
        <v>0</v>
      </c>
      <c r="G55" s="11">
        <f>IF(AND($N55&gt;' '!I$13,' '!I$13&gt;=$C55),1,0)</f>
        <v>0</v>
      </c>
      <c r="H55" s="11">
        <f>IF(AND($N55&gt;' '!J$13,' '!J$13&gt;=$C55),1,0)</f>
        <v>0</v>
      </c>
      <c r="I55" s="11">
        <f>IF(AND($N55&gt;' '!K$13,' '!K$13&gt;=$C55),1,0)</f>
        <v>0</v>
      </c>
      <c r="J55" s="11">
        <f>IF(AND($N55&gt;' '!L$13,' '!L$13&gt;=$C55),1,0)</f>
        <v>0</v>
      </c>
      <c r="K55" s="11">
        <f>IF(AND($N55&gt;' '!M$13,' '!M$13&gt;=$C55),1,0)</f>
        <v>0</v>
      </c>
      <c r="L55" s="11">
        <f>IF(AND($N55&gt;' '!N$13,' '!N$13&gt;=$C55),1,0)</f>
        <v>0</v>
      </c>
      <c r="M55" s="11">
        <f>IF(AND($N55&gt;' '!O$13,' '!O$13&gt;=$C55),1,0)</f>
        <v>0</v>
      </c>
      <c r="N55" s="26">
        <v>2092000</v>
      </c>
      <c r="O55" s="19">
        <v>1381600</v>
      </c>
      <c r="P55" s="19">
        <v>1381600</v>
      </c>
      <c r="Q55" s="19">
        <v>1381600</v>
      </c>
      <c r="R55" s="19">
        <v>1381600</v>
      </c>
      <c r="S55" s="19">
        <v>1381600</v>
      </c>
      <c r="T55" s="19">
        <v>1381600</v>
      </c>
      <c r="U55" s="19">
        <v>1381600</v>
      </c>
      <c r="V55" s="19">
        <v>1381600</v>
      </c>
      <c r="W55" s="19">
        <v>1381600</v>
      </c>
      <c r="X55" s="19">
        <v>1381600</v>
      </c>
      <c r="Z55" s="21">
        <v>10000000</v>
      </c>
      <c r="AA55" s="22">
        <f>IF($Z55&lt;=' '!F$14,1,0)</f>
        <v>0</v>
      </c>
      <c r="AB55" s="22">
        <f>IF($Z55&lt;=' '!G$14,1,0)</f>
        <v>0</v>
      </c>
      <c r="AC55" s="22">
        <f>IF($Z55&lt;=' '!H$14,1,0)</f>
        <v>0</v>
      </c>
      <c r="AD55" s="22">
        <f>IF($Z55&lt;=' '!I$14,1,0)</f>
        <v>0</v>
      </c>
      <c r="AE55" s="22">
        <f>IF($Z55&lt;=' '!J$14,1,0)</f>
        <v>0</v>
      </c>
      <c r="AF55" s="22">
        <f>IF($Z55&lt;=' '!K$14,1,0)</f>
        <v>0</v>
      </c>
      <c r="AG55" s="22">
        <f>IF($Z55&lt;=' '!L$14,1,0)</f>
        <v>0</v>
      </c>
      <c r="AH55" s="22">
        <f>IF($Z55&lt;=' '!M$14,1,0)</f>
        <v>0</v>
      </c>
      <c r="AI55" s="22">
        <f>IF($Z55&lt;=' '!N$14,1,0)</f>
        <v>0</v>
      </c>
      <c r="AJ55" s="22">
        <f>IF($Z55&lt;=' '!O$14,1,0)</f>
        <v>0</v>
      </c>
      <c r="AK55" s="23"/>
      <c r="AL55" s="24">
        <v>1855000</v>
      </c>
      <c r="AM55" s="24">
        <v>1855000</v>
      </c>
      <c r="AN55" s="24">
        <v>1855000</v>
      </c>
      <c r="AO55" s="24">
        <v>1855000</v>
      </c>
      <c r="AP55" s="24">
        <v>1855000</v>
      </c>
      <c r="AQ55" s="24">
        <v>1855000</v>
      </c>
      <c r="AR55" s="24">
        <v>1855000</v>
      </c>
      <c r="AS55" s="24">
        <v>1855000</v>
      </c>
      <c r="AT55" s="24">
        <v>1855000</v>
      </c>
      <c r="AU55" s="24">
        <v>1855000</v>
      </c>
    </row>
    <row r="56" spans="2:47">
      <c r="B56" s="20">
        <v>4</v>
      </c>
      <c r="C56" s="25">
        <v>2092000</v>
      </c>
      <c r="D56" s="11">
        <f>IF(AND($N56&gt;' '!F$13,' '!F$13&gt;=$C56),1,0)</f>
        <v>0</v>
      </c>
      <c r="E56" s="11">
        <f>IF(AND($N56&gt;' '!G$13,' '!G$13&gt;=$C56),1,0)</f>
        <v>0</v>
      </c>
      <c r="F56" s="11">
        <f>IF(AND($N56&gt;' '!H$13,' '!H$13&gt;=$C56),1,0)</f>
        <v>0</v>
      </c>
      <c r="G56" s="11">
        <f>IF(AND($N56&gt;' '!I$13,' '!I$13&gt;=$C56),1,0)</f>
        <v>0</v>
      </c>
      <c r="H56" s="11">
        <f>IF(AND($N56&gt;' '!J$13,' '!J$13&gt;=$C56),1,0)</f>
        <v>0</v>
      </c>
      <c r="I56" s="11">
        <f>IF(AND($N56&gt;' '!K$13,' '!K$13&gt;=$C56),1,0)</f>
        <v>0</v>
      </c>
      <c r="J56" s="11">
        <f>IF(AND($N56&gt;' '!L$13,' '!L$13&gt;=$C56),1,0)</f>
        <v>0</v>
      </c>
      <c r="K56" s="11">
        <f>IF(AND($N56&gt;' '!M$13,' '!M$13&gt;=$C56),1,0)</f>
        <v>0</v>
      </c>
      <c r="L56" s="11">
        <f>IF(AND($N56&gt;' '!N$13,' '!N$13&gt;=$C56),1,0)</f>
        <v>0</v>
      </c>
      <c r="M56" s="11">
        <f>IF(AND($N56&gt;' '!O$13,' '!O$13&gt;=$C56),1,0)</f>
        <v>0</v>
      </c>
      <c r="N56" s="25">
        <v>2096000</v>
      </c>
      <c r="O56" s="17">
        <v>1384400</v>
      </c>
      <c r="P56" s="17">
        <v>1384400</v>
      </c>
      <c r="Q56" s="17">
        <v>1384400</v>
      </c>
      <c r="R56" s="17">
        <v>1384400</v>
      </c>
      <c r="S56" s="17">
        <v>1384400</v>
      </c>
      <c r="T56" s="17">
        <v>1384400</v>
      </c>
      <c r="U56" s="17">
        <v>1384400</v>
      </c>
      <c r="V56" s="17">
        <v>1384400</v>
      </c>
      <c r="W56" s="17">
        <v>1384400</v>
      </c>
      <c r="X56" s="17">
        <v>1384400</v>
      </c>
    </row>
    <row r="57" spans="2:47">
      <c r="B57" s="18">
        <v>5</v>
      </c>
      <c r="C57" s="25">
        <v>2096000</v>
      </c>
      <c r="D57" s="11">
        <f>IF(AND($N57&gt;' '!F$13,' '!F$13&gt;=$C57),1,0)</f>
        <v>0</v>
      </c>
      <c r="E57" s="11">
        <f>IF(AND($N57&gt;' '!G$13,' '!G$13&gt;=$C57),1,0)</f>
        <v>0</v>
      </c>
      <c r="F57" s="11">
        <f>IF(AND($N57&gt;' '!H$13,' '!H$13&gt;=$C57),1,0)</f>
        <v>0</v>
      </c>
      <c r="G57" s="11">
        <f>IF(AND($N57&gt;' '!I$13,' '!I$13&gt;=$C57),1,0)</f>
        <v>0</v>
      </c>
      <c r="H57" s="11">
        <f>IF(AND($N57&gt;' '!J$13,' '!J$13&gt;=$C57),1,0)</f>
        <v>0</v>
      </c>
      <c r="I57" s="11">
        <f>IF(AND($N57&gt;' '!K$13,' '!K$13&gt;=$C57),1,0)</f>
        <v>0</v>
      </c>
      <c r="J57" s="11">
        <f>IF(AND($N57&gt;' '!L$13,' '!L$13&gt;=$C57),1,0)</f>
        <v>0</v>
      </c>
      <c r="K57" s="11">
        <f>IF(AND($N57&gt;' '!M$13,' '!M$13&gt;=$C57),1,0)</f>
        <v>0</v>
      </c>
      <c r="L57" s="11">
        <f>IF(AND($N57&gt;' '!N$13,' '!N$13&gt;=$C57),1,0)</f>
        <v>0</v>
      </c>
      <c r="M57" s="11">
        <f>IF(AND($N57&gt;' '!O$13,' '!O$13&gt;=$C57),1,0)</f>
        <v>0</v>
      </c>
      <c r="N57" s="25">
        <v>2100000</v>
      </c>
      <c r="O57" s="17">
        <v>1387200</v>
      </c>
      <c r="P57" s="17">
        <v>1387200</v>
      </c>
      <c r="Q57" s="17">
        <v>1387200</v>
      </c>
      <c r="R57" s="17">
        <v>1387200</v>
      </c>
      <c r="S57" s="17">
        <v>1387200</v>
      </c>
      <c r="T57" s="17">
        <v>1387200</v>
      </c>
      <c r="U57" s="17">
        <v>1387200</v>
      </c>
      <c r="V57" s="17">
        <v>1387200</v>
      </c>
      <c r="W57" s="17">
        <v>1387200</v>
      </c>
      <c r="X57" s="17">
        <v>1387200</v>
      </c>
    </row>
    <row r="58" spans="2:47">
      <c r="B58" s="20">
        <v>1</v>
      </c>
      <c r="C58" s="25">
        <v>2100000</v>
      </c>
      <c r="D58" s="11">
        <f>IF(AND($N58&gt;' '!F$13,' '!F$13&gt;=$C58),1,0)</f>
        <v>0</v>
      </c>
      <c r="E58" s="11">
        <f>IF(AND($N58&gt;' '!G$13,' '!G$13&gt;=$C58),1,0)</f>
        <v>0</v>
      </c>
      <c r="F58" s="11">
        <f>IF(AND($N58&gt;' '!H$13,' '!H$13&gt;=$C58),1,0)</f>
        <v>0</v>
      </c>
      <c r="G58" s="11">
        <f>IF(AND($N58&gt;' '!I$13,' '!I$13&gt;=$C58),1,0)</f>
        <v>0</v>
      </c>
      <c r="H58" s="11">
        <f>IF(AND($N58&gt;' '!J$13,' '!J$13&gt;=$C58),1,0)</f>
        <v>0</v>
      </c>
      <c r="I58" s="11">
        <f>IF(AND($N58&gt;' '!K$13,' '!K$13&gt;=$C58),1,0)</f>
        <v>0</v>
      </c>
      <c r="J58" s="11">
        <f>IF(AND($N58&gt;' '!L$13,' '!L$13&gt;=$C58),1,0)</f>
        <v>0</v>
      </c>
      <c r="K58" s="11">
        <f>IF(AND($N58&gt;' '!M$13,' '!M$13&gt;=$C58),1,0)</f>
        <v>0</v>
      </c>
      <c r="L58" s="11">
        <f>IF(AND($N58&gt;' '!N$13,' '!N$13&gt;=$C58),1,0)</f>
        <v>0</v>
      </c>
      <c r="M58" s="11">
        <f>IF(AND($N58&gt;' '!O$13,' '!O$13&gt;=$C58),1,0)</f>
        <v>0</v>
      </c>
      <c r="N58" s="25">
        <v>2104000</v>
      </c>
      <c r="O58" s="17">
        <v>1390000</v>
      </c>
      <c r="P58" s="17">
        <v>1390000</v>
      </c>
      <c r="Q58" s="17">
        <v>1390000</v>
      </c>
      <c r="R58" s="17">
        <v>1390000</v>
      </c>
      <c r="S58" s="17">
        <v>1390000</v>
      </c>
      <c r="T58" s="17">
        <v>1390000</v>
      </c>
      <c r="U58" s="17">
        <v>1390000</v>
      </c>
      <c r="V58" s="17">
        <v>1390000</v>
      </c>
      <c r="W58" s="17">
        <v>1390000</v>
      </c>
      <c r="X58" s="17">
        <v>1390000</v>
      </c>
    </row>
    <row r="59" spans="2:47">
      <c r="B59" s="20">
        <v>2</v>
      </c>
      <c r="C59" s="25">
        <v>2104000</v>
      </c>
      <c r="D59" s="11">
        <f>IF(AND($N59&gt;' '!F$13,' '!F$13&gt;=$C59),1,0)</f>
        <v>0</v>
      </c>
      <c r="E59" s="11">
        <f>IF(AND($N59&gt;' '!G$13,' '!G$13&gt;=$C59),1,0)</f>
        <v>0</v>
      </c>
      <c r="F59" s="11">
        <f>IF(AND($N59&gt;' '!H$13,' '!H$13&gt;=$C59),1,0)</f>
        <v>0</v>
      </c>
      <c r="G59" s="11">
        <f>IF(AND($N59&gt;' '!I$13,' '!I$13&gt;=$C59),1,0)</f>
        <v>0</v>
      </c>
      <c r="H59" s="11">
        <f>IF(AND($N59&gt;' '!J$13,' '!J$13&gt;=$C59),1,0)</f>
        <v>0</v>
      </c>
      <c r="I59" s="11">
        <f>IF(AND($N59&gt;' '!K$13,' '!K$13&gt;=$C59),1,0)</f>
        <v>0</v>
      </c>
      <c r="J59" s="11">
        <f>IF(AND($N59&gt;' '!L$13,' '!L$13&gt;=$C59),1,0)</f>
        <v>0</v>
      </c>
      <c r="K59" s="11">
        <f>IF(AND($N59&gt;' '!M$13,' '!M$13&gt;=$C59),1,0)</f>
        <v>0</v>
      </c>
      <c r="L59" s="11">
        <f>IF(AND($N59&gt;' '!N$13,' '!N$13&gt;=$C59),1,0)</f>
        <v>0</v>
      </c>
      <c r="M59" s="11">
        <f>IF(AND($N59&gt;' '!O$13,' '!O$13&gt;=$C59),1,0)</f>
        <v>0</v>
      </c>
      <c r="N59" s="25">
        <v>2108000</v>
      </c>
      <c r="O59" s="17">
        <v>1392800</v>
      </c>
      <c r="P59" s="17">
        <v>1392800</v>
      </c>
      <c r="Q59" s="17">
        <v>1392800</v>
      </c>
      <c r="R59" s="17">
        <v>1392800</v>
      </c>
      <c r="S59" s="17">
        <v>1392800</v>
      </c>
      <c r="T59" s="17">
        <v>1392800</v>
      </c>
      <c r="U59" s="17">
        <v>1392800</v>
      </c>
      <c r="V59" s="17">
        <v>1392800</v>
      </c>
      <c r="W59" s="17">
        <v>1392800</v>
      </c>
      <c r="X59" s="17">
        <v>1392800</v>
      </c>
      <c r="Z59" s="108" t="s">
        <v>101</v>
      </c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10"/>
    </row>
    <row r="60" spans="2:47">
      <c r="B60" s="20">
        <v>3</v>
      </c>
      <c r="C60" s="26">
        <v>2108000</v>
      </c>
      <c r="D60" s="11">
        <f>IF(AND($N60&gt;' '!F$13,' '!F$13&gt;=$C60),1,0)</f>
        <v>0</v>
      </c>
      <c r="E60" s="11">
        <f>IF(AND($N60&gt;' '!G$13,' '!G$13&gt;=$C60),1,0)</f>
        <v>0</v>
      </c>
      <c r="F60" s="11">
        <f>IF(AND($N60&gt;' '!H$13,' '!H$13&gt;=$C60),1,0)</f>
        <v>0</v>
      </c>
      <c r="G60" s="11">
        <f>IF(AND($N60&gt;' '!I$13,' '!I$13&gt;=$C60),1,0)</f>
        <v>0</v>
      </c>
      <c r="H60" s="11">
        <f>IF(AND($N60&gt;' '!J$13,' '!J$13&gt;=$C60),1,0)</f>
        <v>0</v>
      </c>
      <c r="I60" s="11">
        <f>IF(AND($N60&gt;' '!K$13,' '!K$13&gt;=$C60),1,0)</f>
        <v>0</v>
      </c>
      <c r="J60" s="11">
        <f>IF(AND($N60&gt;' '!L$13,' '!L$13&gt;=$C60),1,0)</f>
        <v>0</v>
      </c>
      <c r="K60" s="11">
        <f>IF(AND($N60&gt;' '!M$13,' '!M$13&gt;=$C60),1,0)</f>
        <v>0</v>
      </c>
      <c r="L60" s="11">
        <f>IF(AND($N60&gt;' '!N$13,' '!N$13&gt;=$C60),1,0)</f>
        <v>0</v>
      </c>
      <c r="M60" s="11">
        <f>IF(AND($N60&gt;' '!O$13,' '!O$13&gt;=$C60),1,0)</f>
        <v>0</v>
      </c>
      <c r="N60" s="26">
        <v>2112000</v>
      </c>
      <c r="O60" s="19">
        <v>1395600</v>
      </c>
      <c r="P60" s="19">
        <v>1395600</v>
      </c>
      <c r="Q60" s="19">
        <v>1395600</v>
      </c>
      <c r="R60" s="19">
        <v>1395600</v>
      </c>
      <c r="S60" s="19">
        <v>1395600</v>
      </c>
      <c r="T60" s="19">
        <v>1395600</v>
      </c>
      <c r="U60" s="19">
        <v>1395600</v>
      </c>
      <c r="V60" s="19">
        <v>1395600</v>
      </c>
      <c r="W60" s="19">
        <v>1395600</v>
      </c>
      <c r="X60" s="19">
        <v>1395600</v>
      </c>
      <c r="Z60" s="21">
        <v>0</v>
      </c>
      <c r="AA60" s="22">
        <f>IF(' '!F$14&lt;=$AK60,1,0)</f>
        <v>1</v>
      </c>
      <c r="AB60" s="22">
        <f>IF(' '!G$14&lt;=$AK60,1,0)</f>
        <v>1</v>
      </c>
      <c r="AC60" s="22">
        <f>IF(' '!H$14&lt;=$AK60,1,0)</f>
        <v>1</v>
      </c>
      <c r="AD60" s="22">
        <f>IF(' '!I$14&lt;=$AK60,1,0)</f>
        <v>1</v>
      </c>
      <c r="AE60" s="22">
        <f>IF(' '!J$14&lt;=$AK60,1,0)</f>
        <v>1</v>
      </c>
      <c r="AF60" s="22">
        <f>IF(' '!K$14&lt;=$AK60,1,0)</f>
        <v>1</v>
      </c>
      <c r="AG60" s="22">
        <f>IF(' '!L$14&lt;=$AK60,1,0)</f>
        <v>1</v>
      </c>
      <c r="AH60" s="22">
        <f>IF(' '!M$14&lt;=$AK60,1,0)</f>
        <v>1</v>
      </c>
      <c r="AI60" s="22">
        <f>IF(' '!N$14&lt;=$AK60,1,0)</f>
        <v>1</v>
      </c>
      <c r="AJ60" s="22">
        <f>IF(' '!O$14&lt;=$AK60,1,0)</f>
        <v>1</v>
      </c>
      <c r="AK60" s="23">
        <v>900000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</row>
    <row r="61" spans="2:47">
      <c r="B61" s="20">
        <v>4</v>
      </c>
      <c r="C61" s="25">
        <v>2112000</v>
      </c>
      <c r="D61" s="11">
        <f>IF(AND($N61&gt;' '!F$13,' '!F$13&gt;=$C61),1,0)</f>
        <v>0</v>
      </c>
      <c r="E61" s="11">
        <f>IF(AND($N61&gt;' '!G$13,' '!G$13&gt;=$C61),1,0)</f>
        <v>0</v>
      </c>
      <c r="F61" s="11">
        <f>IF(AND($N61&gt;' '!H$13,' '!H$13&gt;=$C61),1,0)</f>
        <v>0</v>
      </c>
      <c r="G61" s="11">
        <f>IF(AND($N61&gt;' '!I$13,' '!I$13&gt;=$C61),1,0)</f>
        <v>0</v>
      </c>
      <c r="H61" s="11">
        <f>IF(AND($N61&gt;' '!J$13,' '!J$13&gt;=$C61),1,0)</f>
        <v>0</v>
      </c>
      <c r="I61" s="11">
        <f>IF(AND($N61&gt;' '!K$13,' '!K$13&gt;=$C61),1,0)</f>
        <v>0</v>
      </c>
      <c r="J61" s="11">
        <f>IF(AND($N61&gt;' '!L$13,' '!L$13&gt;=$C61),1,0)</f>
        <v>0</v>
      </c>
      <c r="K61" s="11">
        <f>IF(AND($N61&gt;' '!M$13,' '!M$13&gt;=$C61),1,0)</f>
        <v>0</v>
      </c>
      <c r="L61" s="11">
        <f>IF(AND($N61&gt;' '!N$13,' '!N$13&gt;=$C61),1,0)</f>
        <v>0</v>
      </c>
      <c r="M61" s="11">
        <f>IF(AND($N61&gt;' '!O$13,' '!O$13&gt;=$C61),1,0)</f>
        <v>0</v>
      </c>
      <c r="N61" s="25">
        <v>2116000</v>
      </c>
      <c r="O61" s="17">
        <v>1398400</v>
      </c>
      <c r="P61" s="17">
        <v>1398400</v>
      </c>
      <c r="Q61" s="17">
        <v>1398400</v>
      </c>
      <c r="R61" s="17">
        <v>1398400</v>
      </c>
      <c r="S61" s="17">
        <v>1398400</v>
      </c>
      <c r="T61" s="17">
        <v>1398400</v>
      </c>
      <c r="U61" s="17">
        <v>1398400</v>
      </c>
      <c r="V61" s="17">
        <v>1398400</v>
      </c>
      <c r="W61" s="17">
        <v>1398400</v>
      </c>
      <c r="X61" s="17">
        <v>1398400</v>
      </c>
      <c r="Z61" s="21">
        <v>900001</v>
      </c>
      <c r="AA61" s="22">
        <f>IF(AND($Z61&lt;=' '!F$14,' '!F$14&lt;=$AK61),1,0)</f>
        <v>0</v>
      </c>
      <c r="AB61" s="22">
        <f>IF(AND($Z61&lt;=' '!G$14,' '!G$14&lt;=$AK61),1,0)</f>
        <v>0</v>
      </c>
      <c r="AC61" s="22">
        <f>IF(AND($Z61&lt;=' '!H$14,' '!H$14&lt;=$AK61),1,0)</f>
        <v>0</v>
      </c>
      <c r="AD61" s="22">
        <f>IF(AND($Z61&lt;=' '!I$14,' '!I$14&lt;=$AK61),1,0)</f>
        <v>0</v>
      </c>
      <c r="AE61" s="22">
        <f>IF(AND($Z61&lt;=' '!J$14,' '!J$14&lt;=$AK61),1,0)</f>
        <v>0</v>
      </c>
      <c r="AF61" s="22">
        <f>IF(AND($Z61&lt;=' '!K$14,' '!K$14&lt;=$AK61),1,0)</f>
        <v>0</v>
      </c>
      <c r="AG61" s="22">
        <f>IF(AND($Z61&lt;=' '!L$14,' '!L$14&lt;=$AK61),1,0)</f>
        <v>0</v>
      </c>
      <c r="AH61" s="22">
        <f>IF(AND($Z61&lt;=' '!M$14,' '!M$14&lt;=$AK61),1,0)</f>
        <v>0</v>
      </c>
      <c r="AI61" s="22">
        <f>IF(AND($Z61&lt;=' '!N$14,' '!N$14&lt;=$AK61),1,0)</f>
        <v>0</v>
      </c>
      <c r="AJ61" s="22">
        <f>IF(AND($Z61&lt;=' '!O$14,' '!O$14&lt;=$AK61),1,0)</f>
        <v>0</v>
      </c>
      <c r="AK61" s="23">
        <v>3299999</v>
      </c>
      <c r="AL61" s="24">
        <f>' '!F$14-900000</f>
        <v>-900000</v>
      </c>
      <c r="AM61" s="24">
        <f>' '!G$14-900000</f>
        <v>-900000</v>
      </c>
      <c r="AN61" s="24">
        <f>' '!H$14-900000</f>
        <v>-900000</v>
      </c>
      <c r="AO61" s="24">
        <f>' '!I$14-900000</f>
        <v>-900000</v>
      </c>
      <c r="AP61" s="24">
        <f>' '!J$14-900000</f>
        <v>-900000</v>
      </c>
      <c r="AQ61" s="24">
        <f>' '!K$14-900000</f>
        <v>-900000</v>
      </c>
      <c r="AR61" s="24">
        <f>' '!L$14-900000</f>
        <v>-900000</v>
      </c>
      <c r="AS61" s="24">
        <f>' '!M$14-900000</f>
        <v>-900000</v>
      </c>
      <c r="AT61" s="24">
        <f>' '!N$14-900000</f>
        <v>-900000</v>
      </c>
      <c r="AU61" s="24">
        <f>' '!O$14-900000</f>
        <v>-900000</v>
      </c>
    </row>
    <row r="62" spans="2:47">
      <c r="B62" s="18">
        <v>5</v>
      </c>
      <c r="C62" s="25">
        <v>2116000</v>
      </c>
      <c r="D62" s="11">
        <f>IF(AND($N62&gt;' '!F$13,' '!F$13&gt;=$C62),1,0)</f>
        <v>0</v>
      </c>
      <c r="E62" s="11">
        <f>IF(AND($N62&gt;' '!G$13,' '!G$13&gt;=$C62),1,0)</f>
        <v>0</v>
      </c>
      <c r="F62" s="11">
        <f>IF(AND($N62&gt;' '!H$13,' '!H$13&gt;=$C62),1,0)</f>
        <v>0</v>
      </c>
      <c r="G62" s="11">
        <f>IF(AND($N62&gt;' '!I$13,' '!I$13&gt;=$C62),1,0)</f>
        <v>0</v>
      </c>
      <c r="H62" s="11">
        <f>IF(AND($N62&gt;' '!J$13,' '!J$13&gt;=$C62),1,0)</f>
        <v>0</v>
      </c>
      <c r="I62" s="11">
        <f>IF(AND($N62&gt;' '!K$13,' '!K$13&gt;=$C62),1,0)</f>
        <v>0</v>
      </c>
      <c r="J62" s="11">
        <f>IF(AND($N62&gt;' '!L$13,' '!L$13&gt;=$C62),1,0)</f>
        <v>0</v>
      </c>
      <c r="K62" s="11">
        <f>IF(AND($N62&gt;' '!M$13,' '!M$13&gt;=$C62),1,0)</f>
        <v>0</v>
      </c>
      <c r="L62" s="11">
        <f>IF(AND($N62&gt;' '!N$13,' '!N$13&gt;=$C62),1,0)</f>
        <v>0</v>
      </c>
      <c r="M62" s="11">
        <f>IF(AND($N62&gt;' '!O$13,' '!O$13&gt;=$C62),1,0)</f>
        <v>0</v>
      </c>
      <c r="N62" s="25">
        <v>2120000</v>
      </c>
      <c r="O62" s="17">
        <v>1401200</v>
      </c>
      <c r="P62" s="17">
        <v>1401200</v>
      </c>
      <c r="Q62" s="17">
        <v>1401200</v>
      </c>
      <c r="R62" s="17">
        <v>1401200</v>
      </c>
      <c r="S62" s="17">
        <v>1401200</v>
      </c>
      <c r="T62" s="17">
        <v>1401200</v>
      </c>
      <c r="U62" s="17">
        <v>1401200</v>
      </c>
      <c r="V62" s="17">
        <v>1401200</v>
      </c>
      <c r="W62" s="17">
        <v>1401200</v>
      </c>
      <c r="X62" s="17">
        <v>1401200</v>
      </c>
      <c r="Z62" s="21">
        <v>3300000</v>
      </c>
      <c r="AA62" s="22">
        <f>IF(AND($Z62&lt;=' '!F$14,' '!F$14&lt;=$AK62),1,0)</f>
        <v>0</v>
      </c>
      <c r="AB62" s="22">
        <f>IF(AND($Z62&lt;=' '!G$14,' '!G$14&lt;=$AK62),1,0)</f>
        <v>0</v>
      </c>
      <c r="AC62" s="22">
        <f>IF(AND($Z62&lt;=' '!H$14,' '!H$14&lt;=$AK62),1,0)</f>
        <v>0</v>
      </c>
      <c r="AD62" s="22">
        <f>IF(AND($Z62&lt;=' '!I$14,' '!I$14&lt;=$AK62),1,0)</f>
        <v>0</v>
      </c>
      <c r="AE62" s="22">
        <f>IF(AND($Z62&lt;=' '!J$14,' '!J$14&lt;=$AK62),1,0)</f>
        <v>0</v>
      </c>
      <c r="AF62" s="22">
        <f>IF(AND($Z62&lt;=' '!K$14,' '!K$14&lt;=$AK62),1,0)</f>
        <v>0</v>
      </c>
      <c r="AG62" s="22">
        <f>IF(AND($Z62&lt;=' '!L$14,' '!L$14&lt;=$AK62),1,0)</f>
        <v>0</v>
      </c>
      <c r="AH62" s="22">
        <f>IF(AND($Z62&lt;=' '!M$14,' '!M$14&lt;=$AK62),1,0)</f>
        <v>0</v>
      </c>
      <c r="AI62" s="22">
        <f>IF(AND($Z62&lt;=' '!N$14,' '!N$14&lt;=$AK62),1,0)</f>
        <v>0</v>
      </c>
      <c r="AJ62" s="22">
        <f>IF(AND($Z62&lt;=' '!O$14,' '!O$14&lt;=$AK62),1,0)</f>
        <v>0</v>
      </c>
      <c r="AK62" s="23">
        <v>4099999</v>
      </c>
      <c r="AL62" s="24">
        <f>' '!F$14*0.75-75000</f>
        <v>-75000</v>
      </c>
      <c r="AM62" s="24">
        <f>' '!G$14*0.75-75000</f>
        <v>-75000</v>
      </c>
      <c r="AN62" s="24">
        <f>' '!H$14*0.75-75000</f>
        <v>-75000</v>
      </c>
      <c r="AO62" s="24">
        <f>' '!I$14*0.75-75000</f>
        <v>-75000</v>
      </c>
      <c r="AP62" s="24">
        <f>' '!J$14*0.75-75000</f>
        <v>-75000</v>
      </c>
      <c r="AQ62" s="24">
        <f>' '!K$14*0.75-75000</f>
        <v>-75000</v>
      </c>
      <c r="AR62" s="24">
        <f>' '!L$14*0.75-75000</f>
        <v>-75000</v>
      </c>
      <c r="AS62" s="24">
        <f>' '!M$14*0.75-75000</f>
        <v>-75000</v>
      </c>
      <c r="AT62" s="24">
        <f>' '!N$14*0.75-75000</f>
        <v>-75000</v>
      </c>
      <c r="AU62" s="24">
        <f>' '!O$14*0.75-75000</f>
        <v>-75000</v>
      </c>
    </row>
    <row r="63" spans="2:47">
      <c r="B63" s="20">
        <v>1</v>
      </c>
      <c r="C63" s="25">
        <v>2120000</v>
      </c>
      <c r="D63" s="11">
        <f>IF(AND($N63&gt;' '!F$13,' '!F$13&gt;=$C63),1,0)</f>
        <v>0</v>
      </c>
      <c r="E63" s="11">
        <f>IF(AND($N63&gt;' '!G$13,' '!G$13&gt;=$C63),1,0)</f>
        <v>0</v>
      </c>
      <c r="F63" s="11">
        <f>IF(AND($N63&gt;' '!H$13,' '!H$13&gt;=$C63),1,0)</f>
        <v>0</v>
      </c>
      <c r="G63" s="11">
        <f>IF(AND($N63&gt;' '!I$13,' '!I$13&gt;=$C63),1,0)</f>
        <v>0</v>
      </c>
      <c r="H63" s="11">
        <f>IF(AND($N63&gt;' '!J$13,' '!J$13&gt;=$C63),1,0)</f>
        <v>0</v>
      </c>
      <c r="I63" s="11">
        <f>IF(AND($N63&gt;' '!K$13,' '!K$13&gt;=$C63),1,0)</f>
        <v>0</v>
      </c>
      <c r="J63" s="11">
        <f>IF(AND($N63&gt;' '!L$13,' '!L$13&gt;=$C63),1,0)</f>
        <v>0</v>
      </c>
      <c r="K63" s="11">
        <f>IF(AND($N63&gt;' '!M$13,' '!M$13&gt;=$C63),1,0)</f>
        <v>0</v>
      </c>
      <c r="L63" s="11">
        <f>IF(AND($N63&gt;' '!N$13,' '!N$13&gt;=$C63),1,0)</f>
        <v>0</v>
      </c>
      <c r="M63" s="11">
        <f>IF(AND($N63&gt;' '!O$13,' '!O$13&gt;=$C63),1,0)</f>
        <v>0</v>
      </c>
      <c r="N63" s="25">
        <v>2124000</v>
      </c>
      <c r="O63" s="17">
        <v>1404000</v>
      </c>
      <c r="P63" s="17">
        <v>1404000</v>
      </c>
      <c r="Q63" s="17">
        <v>1404000</v>
      </c>
      <c r="R63" s="17">
        <v>1404000</v>
      </c>
      <c r="S63" s="17">
        <v>1404000</v>
      </c>
      <c r="T63" s="17">
        <v>1404000</v>
      </c>
      <c r="U63" s="17">
        <v>1404000</v>
      </c>
      <c r="V63" s="17">
        <v>1404000</v>
      </c>
      <c r="W63" s="17">
        <v>1404000</v>
      </c>
      <c r="X63" s="17">
        <v>1404000</v>
      </c>
      <c r="Z63" s="21">
        <v>4100000</v>
      </c>
      <c r="AA63" s="22">
        <f>IF(AND($Z63&lt;=' '!F$14,' '!F$14&lt;=$AK63),1,0)</f>
        <v>0</v>
      </c>
      <c r="AB63" s="22">
        <f>IF(AND($Z63&lt;=' '!G$14,' '!G$14&lt;=$AK63),1,0)</f>
        <v>0</v>
      </c>
      <c r="AC63" s="22">
        <f>IF(AND($Z63&lt;=' '!H$14,' '!H$14&lt;=$AK63),1,0)</f>
        <v>0</v>
      </c>
      <c r="AD63" s="22">
        <f>IF(AND($Z63&lt;=' '!I$14,' '!I$14&lt;=$AK63),1,0)</f>
        <v>0</v>
      </c>
      <c r="AE63" s="22">
        <f>IF(AND($Z63&lt;=' '!J$14,' '!J$14&lt;=$AK63),1,0)</f>
        <v>0</v>
      </c>
      <c r="AF63" s="22">
        <f>IF(AND($Z63&lt;=' '!K$14,' '!K$14&lt;=$AK63),1,0)</f>
        <v>0</v>
      </c>
      <c r="AG63" s="22">
        <f>IF(AND($Z63&lt;=' '!L$14,' '!L$14&lt;=$AK63),1,0)</f>
        <v>0</v>
      </c>
      <c r="AH63" s="22">
        <f>IF(AND($Z63&lt;=' '!M$14,' '!M$14&lt;=$AK63),1,0)</f>
        <v>0</v>
      </c>
      <c r="AI63" s="22">
        <f>IF(AND($Z63&lt;=' '!N$14,' '!N$14&lt;=$AK63),1,0)</f>
        <v>0</v>
      </c>
      <c r="AJ63" s="22">
        <f>IF(AND($Z63&lt;=' '!O$14,' '!O$14&lt;=$AK63),1,0)</f>
        <v>0</v>
      </c>
      <c r="AK63" s="23">
        <v>7699999</v>
      </c>
      <c r="AL63" s="24">
        <f>' '!F$14*0.85-485000</f>
        <v>-485000</v>
      </c>
      <c r="AM63" s="24">
        <f>' '!G$14*0.85-485000</f>
        <v>-485000</v>
      </c>
      <c r="AN63" s="24">
        <f>' '!H$14*0.85-485000</f>
        <v>-485000</v>
      </c>
      <c r="AO63" s="24">
        <f>' '!I$14*0.85-485000</f>
        <v>-485000</v>
      </c>
      <c r="AP63" s="24">
        <f>' '!J$14*0.85-485000</f>
        <v>-485000</v>
      </c>
      <c r="AQ63" s="24">
        <f>' '!K$14*0.85-485000</f>
        <v>-485000</v>
      </c>
      <c r="AR63" s="24">
        <f>' '!L$14*0.85-485000</f>
        <v>-485000</v>
      </c>
      <c r="AS63" s="24">
        <f>' '!M$14*0.85-485000</f>
        <v>-485000</v>
      </c>
      <c r="AT63" s="24">
        <f>' '!N$14*0.85-485000</f>
        <v>-485000</v>
      </c>
      <c r="AU63" s="24">
        <f>' '!O$14*0.85-485000</f>
        <v>-485000</v>
      </c>
    </row>
    <row r="64" spans="2:47">
      <c r="B64" s="20">
        <v>2</v>
      </c>
      <c r="C64" s="25">
        <v>2124000</v>
      </c>
      <c r="D64" s="11">
        <f>IF(AND($N64&gt;' '!F$13,' '!F$13&gt;=$C64),1,0)</f>
        <v>0</v>
      </c>
      <c r="E64" s="11">
        <f>IF(AND($N64&gt;' '!G$13,' '!G$13&gt;=$C64),1,0)</f>
        <v>0</v>
      </c>
      <c r="F64" s="11">
        <f>IF(AND($N64&gt;' '!H$13,' '!H$13&gt;=$C64),1,0)</f>
        <v>0</v>
      </c>
      <c r="G64" s="11">
        <f>IF(AND($N64&gt;' '!I$13,' '!I$13&gt;=$C64),1,0)</f>
        <v>0</v>
      </c>
      <c r="H64" s="11">
        <f>IF(AND($N64&gt;' '!J$13,' '!J$13&gt;=$C64),1,0)</f>
        <v>0</v>
      </c>
      <c r="I64" s="11">
        <f>IF(AND($N64&gt;' '!K$13,' '!K$13&gt;=$C64),1,0)</f>
        <v>0</v>
      </c>
      <c r="J64" s="11">
        <f>IF(AND($N64&gt;' '!L$13,' '!L$13&gt;=$C64),1,0)</f>
        <v>0</v>
      </c>
      <c r="K64" s="11">
        <f>IF(AND($N64&gt;' '!M$13,' '!M$13&gt;=$C64),1,0)</f>
        <v>0</v>
      </c>
      <c r="L64" s="11">
        <f>IF(AND($N64&gt;' '!N$13,' '!N$13&gt;=$C64),1,0)</f>
        <v>0</v>
      </c>
      <c r="M64" s="11">
        <f>IF(AND($N64&gt;' '!O$13,' '!O$13&gt;=$C64),1,0)</f>
        <v>0</v>
      </c>
      <c r="N64" s="25">
        <v>2128000</v>
      </c>
      <c r="O64" s="17">
        <v>1406800</v>
      </c>
      <c r="P64" s="17">
        <v>1406800</v>
      </c>
      <c r="Q64" s="17">
        <v>1406800</v>
      </c>
      <c r="R64" s="17">
        <v>1406800</v>
      </c>
      <c r="S64" s="17">
        <v>1406800</v>
      </c>
      <c r="T64" s="17">
        <v>1406800</v>
      </c>
      <c r="U64" s="17">
        <v>1406800</v>
      </c>
      <c r="V64" s="17">
        <v>1406800</v>
      </c>
      <c r="W64" s="17">
        <v>1406800</v>
      </c>
      <c r="X64" s="17">
        <v>1406800</v>
      </c>
      <c r="Z64" s="21">
        <v>7700000</v>
      </c>
      <c r="AA64" s="22">
        <f>IF(AND($Z64&lt;=' '!F$14,' '!F$14&lt;=$AK64),1,0)</f>
        <v>0</v>
      </c>
      <c r="AB64" s="22">
        <f>IF(AND($Z64&lt;=' '!G$14,' '!G$14&lt;=$AK64),1,0)</f>
        <v>0</v>
      </c>
      <c r="AC64" s="22">
        <f>IF(AND($Z64&lt;=' '!H$14,' '!H$14&lt;=$AK64),1,0)</f>
        <v>0</v>
      </c>
      <c r="AD64" s="22">
        <f>IF(AND($Z64&lt;=' '!I$14,' '!I$14&lt;=$AK64),1,0)</f>
        <v>0</v>
      </c>
      <c r="AE64" s="22">
        <f>IF(AND($Z64&lt;=' '!J$14,' '!J$14&lt;=$AK64),1,0)</f>
        <v>0</v>
      </c>
      <c r="AF64" s="22">
        <f>IF(AND($Z64&lt;=' '!K$14,' '!K$14&lt;=$AK64),1,0)</f>
        <v>0</v>
      </c>
      <c r="AG64" s="22">
        <f>IF(AND($Z64&lt;=' '!L$14,' '!L$14&lt;=$AK64),1,0)</f>
        <v>0</v>
      </c>
      <c r="AH64" s="22">
        <f>IF(AND($Z64&lt;=' '!M$14,' '!M$14&lt;=$AK64),1,0)</f>
        <v>0</v>
      </c>
      <c r="AI64" s="22">
        <f>IF(AND($Z64&lt;=' '!N$14,' '!N$14&lt;=$AK64),1,0)</f>
        <v>0</v>
      </c>
      <c r="AJ64" s="22">
        <f>IF(AND($Z64&lt;=' '!O$14,' '!O$14&lt;=$AK64),1,0)</f>
        <v>0</v>
      </c>
      <c r="AK64" s="23">
        <v>9999999</v>
      </c>
      <c r="AL64" s="24">
        <f>' '!F$14*0.95-1255000</f>
        <v>-1255000</v>
      </c>
      <c r="AM64" s="24">
        <f>' '!G$14*0.95-1255000</f>
        <v>-1255000</v>
      </c>
      <c r="AN64" s="24">
        <f>' '!H$14*0.95-1255000</f>
        <v>-1255000</v>
      </c>
      <c r="AO64" s="24">
        <f>' '!I$14*0.95-1255000</f>
        <v>-1255000</v>
      </c>
      <c r="AP64" s="24">
        <f>' '!J$14*0.95-1255000</f>
        <v>-1255000</v>
      </c>
      <c r="AQ64" s="24">
        <f>' '!K$14*0.95-1255000</f>
        <v>-1255000</v>
      </c>
      <c r="AR64" s="24">
        <f>' '!L$14*0.95-1255000</f>
        <v>-1255000</v>
      </c>
      <c r="AS64" s="24">
        <f>' '!M$14*0.95-1255000</f>
        <v>-1255000</v>
      </c>
      <c r="AT64" s="24">
        <f>' '!N$14*0.95-1255000</f>
        <v>-1255000</v>
      </c>
      <c r="AU64" s="24">
        <f>' '!O$14*0.95-1255000</f>
        <v>-1255000</v>
      </c>
    </row>
    <row r="65" spans="2:47">
      <c r="B65" s="20">
        <v>3</v>
      </c>
      <c r="C65" s="26">
        <v>2128000</v>
      </c>
      <c r="D65" s="11">
        <f>IF(AND($N65&gt;' '!F$13,' '!F$13&gt;=$C65),1,0)</f>
        <v>0</v>
      </c>
      <c r="E65" s="11">
        <f>IF(AND($N65&gt;' '!G$13,' '!G$13&gt;=$C65),1,0)</f>
        <v>0</v>
      </c>
      <c r="F65" s="11">
        <f>IF(AND($N65&gt;' '!H$13,' '!H$13&gt;=$C65),1,0)</f>
        <v>0</v>
      </c>
      <c r="G65" s="11">
        <f>IF(AND($N65&gt;' '!I$13,' '!I$13&gt;=$C65),1,0)</f>
        <v>0</v>
      </c>
      <c r="H65" s="11">
        <f>IF(AND($N65&gt;' '!J$13,' '!J$13&gt;=$C65),1,0)</f>
        <v>0</v>
      </c>
      <c r="I65" s="11">
        <f>IF(AND($N65&gt;' '!K$13,' '!K$13&gt;=$C65),1,0)</f>
        <v>0</v>
      </c>
      <c r="J65" s="11">
        <f>IF(AND($N65&gt;' '!L$13,' '!L$13&gt;=$C65),1,0)</f>
        <v>0</v>
      </c>
      <c r="K65" s="11">
        <f>IF(AND($N65&gt;' '!M$13,' '!M$13&gt;=$C65),1,0)</f>
        <v>0</v>
      </c>
      <c r="L65" s="11">
        <f>IF(AND($N65&gt;' '!N$13,' '!N$13&gt;=$C65),1,0)</f>
        <v>0</v>
      </c>
      <c r="M65" s="11">
        <f>IF(AND($N65&gt;' '!O$13,' '!O$13&gt;=$C65),1,0)</f>
        <v>0</v>
      </c>
      <c r="N65" s="26">
        <v>2132000</v>
      </c>
      <c r="O65" s="19">
        <v>1409600</v>
      </c>
      <c r="P65" s="19">
        <v>1409600</v>
      </c>
      <c r="Q65" s="19">
        <v>1409600</v>
      </c>
      <c r="R65" s="19">
        <v>1409600</v>
      </c>
      <c r="S65" s="19">
        <v>1409600</v>
      </c>
      <c r="T65" s="19">
        <v>1409600</v>
      </c>
      <c r="U65" s="19">
        <v>1409600</v>
      </c>
      <c r="V65" s="19">
        <v>1409600</v>
      </c>
      <c r="W65" s="19">
        <v>1409600</v>
      </c>
      <c r="X65" s="19">
        <v>1409600</v>
      </c>
      <c r="Z65" s="21">
        <v>10000000</v>
      </c>
      <c r="AA65" s="22">
        <f>IF($Z65&lt;=' '!F$14,1,0)</f>
        <v>0</v>
      </c>
      <c r="AB65" s="22">
        <f>IF($Z65&lt;=' '!G$14,1,0)</f>
        <v>0</v>
      </c>
      <c r="AC65" s="22">
        <f>IF($Z65&lt;=' '!H$14,1,0)</f>
        <v>0</v>
      </c>
      <c r="AD65" s="22">
        <f>IF($Z65&lt;=' '!I$14,1,0)</f>
        <v>0</v>
      </c>
      <c r="AE65" s="22">
        <f>IF($Z65&lt;=' '!J$14,1,0)</f>
        <v>0</v>
      </c>
      <c r="AF65" s="22">
        <f>IF($Z65&lt;=' '!K$14,1,0)</f>
        <v>0</v>
      </c>
      <c r="AG65" s="22">
        <f>IF($Z65&lt;=' '!L$14,1,0)</f>
        <v>0</v>
      </c>
      <c r="AH65" s="22">
        <f>IF($Z65&lt;=' '!M$14,1,0)</f>
        <v>0</v>
      </c>
      <c r="AI65" s="22">
        <f>IF($Z65&lt;=' '!N$14,1,0)</f>
        <v>0</v>
      </c>
      <c r="AJ65" s="22">
        <f>IF($Z65&lt;=' '!O$14,1,0)</f>
        <v>0</v>
      </c>
      <c r="AK65" s="23"/>
      <c r="AL65" s="24">
        <v>1755000</v>
      </c>
      <c r="AM65" s="24">
        <v>1755000</v>
      </c>
      <c r="AN65" s="24">
        <v>1755000</v>
      </c>
      <c r="AO65" s="24">
        <v>1755000</v>
      </c>
      <c r="AP65" s="24">
        <v>1755000</v>
      </c>
      <c r="AQ65" s="24">
        <v>1755000</v>
      </c>
      <c r="AR65" s="24">
        <v>1755000</v>
      </c>
      <c r="AS65" s="24">
        <v>1755000</v>
      </c>
      <c r="AT65" s="24">
        <v>1755000</v>
      </c>
      <c r="AU65" s="24">
        <v>1755000</v>
      </c>
    </row>
    <row r="66" spans="2:47">
      <c r="B66" s="20">
        <v>4</v>
      </c>
      <c r="C66" s="25">
        <v>2132000</v>
      </c>
      <c r="D66" s="11">
        <f>IF(AND($N66&gt;' '!F$13,' '!F$13&gt;=$C66),1,0)</f>
        <v>0</v>
      </c>
      <c r="E66" s="11">
        <f>IF(AND($N66&gt;' '!G$13,' '!G$13&gt;=$C66),1,0)</f>
        <v>0</v>
      </c>
      <c r="F66" s="11">
        <f>IF(AND($N66&gt;' '!H$13,' '!H$13&gt;=$C66),1,0)</f>
        <v>0</v>
      </c>
      <c r="G66" s="11">
        <f>IF(AND($N66&gt;' '!I$13,' '!I$13&gt;=$C66),1,0)</f>
        <v>0</v>
      </c>
      <c r="H66" s="11">
        <f>IF(AND($N66&gt;' '!J$13,' '!J$13&gt;=$C66),1,0)</f>
        <v>0</v>
      </c>
      <c r="I66" s="11">
        <f>IF(AND($N66&gt;' '!K$13,' '!K$13&gt;=$C66),1,0)</f>
        <v>0</v>
      </c>
      <c r="J66" s="11">
        <f>IF(AND($N66&gt;' '!L$13,' '!L$13&gt;=$C66),1,0)</f>
        <v>0</v>
      </c>
      <c r="K66" s="11">
        <f>IF(AND($N66&gt;' '!M$13,' '!M$13&gt;=$C66),1,0)</f>
        <v>0</v>
      </c>
      <c r="L66" s="11">
        <f>IF(AND($N66&gt;' '!N$13,' '!N$13&gt;=$C66),1,0)</f>
        <v>0</v>
      </c>
      <c r="M66" s="11">
        <f>IF(AND($N66&gt;' '!O$13,' '!O$13&gt;=$C66),1,0)</f>
        <v>0</v>
      </c>
      <c r="N66" s="25">
        <v>2136000</v>
      </c>
      <c r="O66" s="17">
        <v>1412400</v>
      </c>
      <c r="P66" s="17">
        <v>1412400</v>
      </c>
      <c r="Q66" s="17">
        <v>1412400</v>
      </c>
      <c r="R66" s="17">
        <v>1412400</v>
      </c>
      <c r="S66" s="17">
        <v>1412400</v>
      </c>
      <c r="T66" s="17">
        <v>1412400</v>
      </c>
      <c r="U66" s="17">
        <v>1412400</v>
      </c>
      <c r="V66" s="17">
        <v>1412400</v>
      </c>
      <c r="W66" s="17">
        <v>1412400</v>
      </c>
      <c r="X66" s="17">
        <v>1412400</v>
      </c>
    </row>
    <row r="67" spans="2:47">
      <c r="B67" s="18">
        <v>5</v>
      </c>
      <c r="C67" s="25">
        <v>2136000</v>
      </c>
      <c r="D67" s="11">
        <f>IF(AND($N67&gt;' '!F$13,' '!F$13&gt;=$C67),1,0)</f>
        <v>0</v>
      </c>
      <c r="E67" s="11">
        <f>IF(AND($N67&gt;' '!G$13,' '!G$13&gt;=$C67),1,0)</f>
        <v>0</v>
      </c>
      <c r="F67" s="11">
        <f>IF(AND($N67&gt;' '!H$13,' '!H$13&gt;=$C67),1,0)</f>
        <v>0</v>
      </c>
      <c r="G67" s="11">
        <f>IF(AND($N67&gt;' '!I$13,' '!I$13&gt;=$C67),1,0)</f>
        <v>0</v>
      </c>
      <c r="H67" s="11">
        <f>IF(AND($N67&gt;' '!J$13,' '!J$13&gt;=$C67),1,0)</f>
        <v>0</v>
      </c>
      <c r="I67" s="11">
        <f>IF(AND($N67&gt;' '!K$13,' '!K$13&gt;=$C67),1,0)</f>
        <v>0</v>
      </c>
      <c r="J67" s="11">
        <f>IF(AND($N67&gt;' '!L$13,' '!L$13&gt;=$C67),1,0)</f>
        <v>0</v>
      </c>
      <c r="K67" s="11">
        <f>IF(AND($N67&gt;' '!M$13,' '!M$13&gt;=$C67),1,0)</f>
        <v>0</v>
      </c>
      <c r="L67" s="11">
        <f>IF(AND($N67&gt;' '!N$13,' '!N$13&gt;=$C67),1,0)</f>
        <v>0</v>
      </c>
      <c r="M67" s="11">
        <f>IF(AND($N67&gt;' '!O$13,' '!O$13&gt;=$C67),1,0)</f>
        <v>0</v>
      </c>
      <c r="N67" s="25">
        <v>2140000</v>
      </c>
      <c r="O67" s="17">
        <v>1415200</v>
      </c>
      <c r="P67" s="17">
        <v>1415200</v>
      </c>
      <c r="Q67" s="17">
        <v>1415200</v>
      </c>
      <c r="R67" s="17">
        <v>1415200</v>
      </c>
      <c r="S67" s="17">
        <v>1415200</v>
      </c>
      <c r="T67" s="17">
        <v>1415200</v>
      </c>
      <c r="U67" s="17">
        <v>1415200</v>
      </c>
      <c r="V67" s="17">
        <v>1415200</v>
      </c>
      <c r="W67" s="17">
        <v>1415200</v>
      </c>
      <c r="X67" s="17">
        <v>1415200</v>
      </c>
    </row>
    <row r="68" spans="2:47">
      <c r="B68" s="20">
        <v>1</v>
      </c>
      <c r="C68" s="25">
        <v>2140000</v>
      </c>
      <c r="D68" s="11">
        <f>IF(AND($N68&gt;' '!F$13,' '!F$13&gt;=$C68),1,0)</f>
        <v>0</v>
      </c>
      <c r="E68" s="11">
        <f>IF(AND($N68&gt;' '!G$13,' '!G$13&gt;=$C68),1,0)</f>
        <v>0</v>
      </c>
      <c r="F68" s="11">
        <f>IF(AND($N68&gt;' '!H$13,' '!H$13&gt;=$C68),1,0)</f>
        <v>0</v>
      </c>
      <c r="G68" s="11">
        <f>IF(AND($N68&gt;' '!I$13,' '!I$13&gt;=$C68),1,0)</f>
        <v>0</v>
      </c>
      <c r="H68" s="11">
        <f>IF(AND($N68&gt;' '!J$13,' '!J$13&gt;=$C68),1,0)</f>
        <v>0</v>
      </c>
      <c r="I68" s="11">
        <f>IF(AND($N68&gt;' '!K$13,' '!K$13&gt;=$C68),1,0)</f>
        <v>0</v>
      </c>
      <c r="J68" s="11">
        <f>IF(AND($N68&gt;' '!L$13,' '!L$13&gt;=$C68),1,0)</f>
        <v>0</v>
      </c>
      <c r="K68" s="11">
        <f>IF(AND($N68&gt;' '!M$13,' '!M$13&gt;=$C68),1,0)</f>
        <v>0</v>
      </c>
      <c r="L68" s="11">
        <f>IF(AND($N68&gt;' '!N$13,' '!N$13&gt;=$C68),1,0)</f>
        <v>0</v>
      </c>
      <c r="M68" s="11">
        <f>IF(AND($N68&gt;' '!O$13,' '!O$13&gt;=$C68),1,0)</f>
        <v>0</v>
      </c>
      <c r="N68" s="25">
        <v>2144000</v>
      </c>
      <c r="O68" s="17">
        <v>1418000</v>
      </c>
      <c r="P68" s="17">
        <v>1418000</v>
      </c>
      <c r="Q68" s="17">
        <v>1418000</v>
      </c>
      <c r="R68" s="17">
        <v>1418000</v>
      </c>
      <c r="S68" s="17">
        <v>1418000</v>
      </c>
      <c r="T68" s="17">
        <v>1418000</v>
      </c>
      <c r="U68" s="17">
        <v>1418000</v>
      </c>
      <c r="V68" s="17">
        <v>1418000</v>
      </c>
      <c r="W68" s="17">
        <v>1418000</v>
      </c>
      <c r="X68" s="17">
        <v>1418000</v>
      </c>
    </row>
    <row r="69" spans="2:47">
      <c r="B69" s="20">
        <v>2</v>
      </c>
      <c r="C69" s="25">
        <v>2144000</v>
      </c>
      <c r="D69" s="11">
        <f>IF(AND($N69&gt;' '!F$13,' '!F$13&gt;=$C69),1,0)</f>
        <v>0</v>
      </c>
      <c r="E69" s="11">
        <f>IF(AND($N69&gt;' '!G$13,' '!G$13&gt;=$C69),1,0)</f>
        <v>0</v>
      </c>
      <c r="F69" s="11">
        <f>IF(AND($N69&gt;' '!H$13,' '!H$13&gt;=$C69),1,0)</f>
        <v>0</v>
      </c>
      <c r="G69" s="11">
        <f>IF(AND($N69&gt;' '!I$13,' '!I$13&gt;=$C69),1,0)</f>
        <v>0</v>
      </c>
      <c r="H69" s="11">
        <f>IF(AND($N69&gt;' '!J$13,' '!J$13&gt;=$C69),1,0)</f>
        <v>0</v>
      </c>
      <c r="I69" s="11">
        <f>IF(AND($N69&gt;' '!K$13,' '!K$13&gt;=$C69),1,0)</f>
        <v>0</v>
      </c>
      <c r="J69" s="11">
        <f>IF(AND($N69&gt;' '!L$13,' '!L$13&gt;=$C69),1,0)</f>
        <v>0</v>
      </c>
      <c r="K69" s="11">
        <f>IF(AND($N69&gt;' '!M$13,' '!M$13&gt;=$C69),1,0)</f>
        <v>0</v>
      </c>
      <c r="L69" s="11">
        <f>IF(AND($N69&gt;' '!N$13,' '!N$13&gt;=$C69),1,0)</f>
        <v>0</v>
      </c>
      <c r="M69" s="11">
        <f>IF(AND($N69&gt;' '!O$13,' '!O$13&gt;=$C69),1,0)</f>
        <v>0</v>
      </c>
      <c r="N69" s="25">
        <v>2148000</v>
      </c>
      <c r="O69" s="17">
        <v>1420800</v>
      </c>
      <c r="P69" s="17">
        <v>1420800</v>
      </c>
      <c r="Q69" s="17">
        <v>1420800</v>
      </c>
      <c r="R69" s="17">
        <v>1420800</v>
      </c>
      <c r="S69" s="17">
        <v>1420800</v>
      </c>
      <c r="T69" s="17">
        <v>1420800</v>
      </c>
      <c r="U69" s="17">
        <v>1420800</v>
      </c>
      <c r="V69" s="17">
        <v>1420800</v>
      </c>
      <c r="W69" s="17">
        <v>1420800</v>
      </c>
      <c r="X69" s="17">
        <v>1420800</v>
      </c>
    </row>
    <row r="70" spans="2:47">
      <c r="B70" s="20">
        <v>3</v>
      </c>
      <c r="C70" s="26">
        <v>2148000</v>
      </c>
      <c r="D70" s="11">
        <f>IF(AND($N70&gt;' '!F$13,' '!F$13&gt;=$C70),1,0)</f>
        <v>0</v>
      </c>
      <c r="E70" s="11">
        <f>IF(AND($N70&gt;' '!G$13,' '!G$13&gt;=$C70),1,0)</f>
        <v>0</v>
      </c>
      <c r="F70" s="11">
        <f>IF(AND($N70&gt;' '!H$13,' '!H$13&gt;=$C70),1,0)</f>
        <v>0</v>
      </c>
      <c r="G70" s="11">
        <f>IF(AND($N70&gt;' '!I$13,' '!I$13&gt;=$C70),1,0)</f>
        <v>0</v>
      </c>
      <c r="H70" s="11">
        <f>IF(AND($N70&gt;' '!J$13,' '!J$13&gt;=$C70),1,0)</f>
        <v>0</v>
      </c>
      <c r="I70" s="11">
        <f>IF(AND($N70&gt;' '!K$13,' '!K$13&gt;=$C70),1,0)</f>
        <v>0</v>
      </c>
      <c r="J70" s="11">
        <f>IF(AND($N70&gt;' '!L$13,' '!L$13&gt;=$C70),1,0)</f>
        <v>0</v>
      </c>
      <c r="K70" s="11">
        <f>IF(AND($N70&gt;' '!M$13,' '!M$13&gt;=$C70),1,0)</f>
        <v>0</v>
      </c>
      <c r="L70" s="11">
        <f>IF(AND($N70&gt;' '!N$13,' '!N$13&gt;=$C70),1,0)</f>
        <v>0</v>
      </c>
      <c r="M70" s="11">
        <f>IF(AND($N70&gt;' '!O$13,' '!O$13&gt;=$C70),1,0)</f>
        <v>0</v>
      </c>
      <c r="N70" s="26">
        <v>2152000</v>
      </c>
      <c r="O70" s="19">
        <v>1423600</v>
      </c>
      <c r="P70" s="19">
        <v>1423600</v>
      </c>
      <c r="Q70" s="19">
        <v>1423600</v>
      </c>
      <c r="R70" s="19">
        <v>1423600</v>
      </c>
      <c r="S70" s="19">
        <v>1423600</v>
      </c>
      <c r="T70" s="19">
        <v>1423600</v>
      </c>
      <c r="U70" s="19">
        <v>1423600</v>
      </c>
      <c r="V70" s="19">
        <v>1423600</v>
      </c>
      <c r="W70" s="19">
        <v>1423600</v>
      </c>
      <c r="X70" s="19">
        <v>1423600</v>
      </c>
    </row>
    <row r="71" spans="2:47">
      <c r="B71" s="20">
        <v>4</v>
      </c>
      <c r="C71" s="25">
        <v>2152000</v>
      </c>
      <c r="D71" s="11">
        <f>IF(AND($N71&gt;' '!F$13,' '!F$13&gt;=$C71),1,0)</f>
        <v>0</v>
      </c>
      <c r="E71" s="11">
        <f>IF(AND($N71&gt;' '!G$13,' '!G$13&gt;=$C71),1,0)</f>
        <v>0</v>
      </c>
      <c r="F71" s="11">
        <f>IF(AND($N71&gt;' '!H$13,' '!H$13&gt;=$C71),1,0)</f>
        <v>0</v>
      </c>
      <c r="G71" s="11">
        <f>IF(AND($N71&gt;' '!I$13,' '!I$13&gt;=$C71),1,0)</f>
        <v>0</v>
      </c>
      <c r="H71" s="11">
        <f>IF(AND($N71&gt;' '!J$13,' '!J$13&gt;=$C71),1,0)</f>
        <v>0</v>
      </c>
      <c r="I71" s="11">
        <f>IF(AND($N71&gt;' '!K$13,' '!K$13&gt;=$C71),1,0)</f>
        <v>0</v>
      </c>
      <c r="J71" s="11">
        <f>IF(AND($N71&gt;' '!L$13,' '!L$13&gt;=$C71),1,0)</f>
        <v>0</v>
      </c>
      <c r="K71" s="11">
        <f>IF(AND($N71&gt;' '!M$13,' '!M$13&gt;=$C71),1,0)</f>
        <v>0</v>
      </c>
      <c r="L71" s="11">
        <f>IF(AND($N71&gt;' '!N$13,' '!N$13&gt;=$C71),1,0)</f>
        <v>0</v>
      </c>
      <c r="M71" s="11">
        <f>IF(AND($N71&gt;' '!O$13,' '!O$13&gt;=$C71),1,0)</f>
        <v>0</v>
      </c>
      <c r="N71" s="25">
        <v>2156000</v>
      </c>
      <c r="O71" s="17">
        <v>1426400</v>
      </c>
      <c r="P71" s="17">
        <v>1426400</v>
      </c>
      <c r="Q71" s="17">
        <v>1426400</v>
      </c>
      <c r="R71" s="17">
        <v>1426400</v>
      </c>
      <c r="S71" s="17">
        <v>1426400</v>
      </c>
      <c r="T71" s="17">
        <v>1426400</v>
      </c>
      <c r="U71" s="17">
        <v>1426400</v>
      </c>
      <c r="V71" s="17">
        <v>1426400</v>
      </c>
      <c r="W71" s="17">
        <v>1426400</v>
      </c>
      <c r="X71" s="17">
        <v>1426400</v>
      </c>
    </row>
    <row r="72" spans="2:47">
      <c r="B72" s="18">
        <v>5</v>
      </c>
      <c r="C72" s="25">
        <v>2156000</v>
      </c>
      <c r="D72" s="11">
        <f>IF(AND($N72&gt;' '!F$13,' '!F$13&gt;=$C72),1,0)</f>
        <v>0</v>
      </c>
      <c r="E72" s="11">
        <f>IF(AND($N72&gt;' '!G$13,' '!G$13&gt;=$C72),1,0)</f>
        <v>0</v>
      </c>
      <c r="F72" s="11">
        <f>IF(AND($N72&gt;' '!H$13,' '!H$13&gt;=$C72),1,0)</f>
        <v>0</v>
      </c>
      <c r="G72" s="11">
        <f>IF(AND($N72&gt;' '!I$13,' '!I$13&gt;=$C72),1,0)</f>
        <v>0</v>
      </c>
      <c r="H72" s="11">
        <f>IF(AND($N72&gt;' '!J$13,' '!J$13&gt;=$C72),1,0)</f>
        <v>0</v>
      </c>
      <c r="I72" s="11">
        <f>IF(AND($N72&gt;' '!K$13,' '!K$13&gt;=$C72),1,0)</f>
        <v>0</v>
      </c>
      <c r="J72" s="11">
        <f>IF(AND($N72&gt;' '!L$13,' '!L$13&gt;=$C72),1,0)</f>
        <v>0</v>
      </c>
      <c r="K72" s="11">
        <f>IF(AND($N72&gt;' '!M$13,' '!M$13&gt;=$C72),1,0)</f>
        <v>0</v>
      </c>
      <c r="L72" s="11">
        <f>IF(AND($N72&gt;' '!N$13,' '!N$13&gt;=$C72),1,0)</f>
        <v>0</v>
      </c>
      <c r="M72" s="11">
        <f>IF(AND($N72&gt;' '!O$13,' '!O$13&gt;=$C72),1,0)</f>
        <v>0</v>
      </c>
      <c r="N72" s="25">
        <v>2160000</v>
      </c>
      <c r="O72" s="17">
        <v>1429200</v>
      </c>
      <c r="P72" s="17">
        <v>1429200</v>
      </c>
      <c r="Q72" s="17">
        <v>1429200</v>
      </c>
      <c r="R72" s="17">
        <v>1429200</v>
      </c>
      <c r="S72" s="17">
        <v>1429200</v>
      </c>
      <c r="T72" s="17">
        <v>1429200</v>
      </c>
      <c r="U72" s="17">
        <v>1429200</v>
      </c>
      <c r="V72" s="17">
        <v>1429200</v>
      </c>
      <c r="W72" s="17">
        <v>1429200</v>
      </c>
      <c r="X72" s="17">
        <v>1429200</v>
      </c>
    </row>
    <row r="73" spans="2:47">
      <c r="B73" s="20">
        <v>1</v>
      </c>
      <c r="C73" s="25">
        <v>2160000</v>
      </c>
      <c r="D73" s="11">
        <f>IF(AND($N73&gt;' '!F$13,' '!F$13&gt;=$C73),1,0)</f>
        <v>0</v>
      </c>
      <c r="E73" s="11">
        <f>IF(AND($N73&gt;' '!G$13,' '!G$13&gt;=$C73),1,0)</f>
        <v>0</v>
      </c>
      <c r="F73" s="11">
        <f>IF(AND($N73&gt;' '!H$13,' '!H$13&gt;=$C73),1,0)</f>
        <v>0</v>
      </c>
      <c r="G73" s="11">
        <f>IF(AND($N73&gt;' '!I$13,' '!I$13&gt;=$C73),1,0)</f>
        <v>0</v>
      </c>
      <c r="H73" s="11">
        <f>IF(AND($N73&gt;' '!J$13,' '!J$13&gt;=$C73),1,0)</f>
        <v>0</v>
      </c>
      <c r="I73" s="11">
        <f>IF(AND($N73&gt;' '!K$13,' '!K$13&gt;=$C73),1,0)</f>
        <v>0</v>
      </c>
      <c r="J73" s="11">
        <f>IF(AND($N73&gt;' '!L$13,' '!L$13&gt;=$C73),1,0)</f>
        <v>0</v>
      </c>
      <c r="K73" s="11">
        <f>IF(AND($N73&gt;' '!M$13,' '!M$13&gt;=$C73),1,0)</f>
        <v>0</v>
      </c>
      <c r="L73" s="11">
        <f>IF(AND($N73&gt;' '!N$13,' '!N$13&gt;=$C73),1,0)</f>
        <v>0</v>
      </c>
      <c r="M73" s="11">
        <f>IF(AND($N73&gt;' '!O$13,' '!O$13&gt;=$C73),1,0)</f>
        <v>0</v>
      </c>
      <c r="N73" s="25">
        <v>2164000</v>
      </c>
      <c r="O73" s="17">
        <v>1432000</v>
      </c>
      <c r="P73" s="17">
        <v>1432000</v>
      </c>
      <c r="Q73" s="17">
        <v>1432000</v>
      </c>
      <c r="R73" s="17">
        <v>1432000</v>
      </c>
      <c r="S73" s="17">
        <v>1432000</v>
      </c>
      <c r="T73" s="17">
        <v>1432000</v>
      </c>
      <c r="U73" s="17">
        <v>1432000</v>
      </c>
      <c r="V73" s="17">
        <v>1432000</v>
      </c>
      <c r="W73" s="17">
        <v>1432000</v>
      </c>
      <c r="X73" s="17">
        <v>1432000</v>
      </c>
    </row>
    <row r="74" spans="2:47">
      <c r="B74" s="20">
        <v>2</v>
      </c>
      <c r="C74" s="25">
        <v>2164000</v>
      </c>
      <c r="D74" s="11">
        <f>IF(AND($N74&gt;' '!F$13,' '!F$13&gt;=$C74),1,0)</f>
        <v>0</v>
      </c>
      <c r="E74" s="11">
        <f>IF(AND($N74&gt;' '!G$13,' '!G$13&gt;=$C74),1,0)</f>
        <v>0</v>
      </c>
      <c r="F74" s="11">
        <f>IF(AND($N74&gt;' '!H$13,' '!H$13&gt;=$C74),1,0)</f>
        <v>0</v>
      </c>
      <c r="G74" s="11">
        <f>IF(AND($N74&gt;' '!I$13,' '!I$13&gt;=$C74),1,0)</f>
        <v>0</v>
      </c>
      <c r="H74" s="11">
        <f>IF(AND($N74&gt;' '!J$13,' '!J$13&gt;=$C74),1,0)</f>
        <v>0</v>
      </c>
      <c r="I74" s="11">
        <f>IF(AND($N74&gt;' '!K$13,' '!K$13&gt;=$C74),1,0)</f>
        <v>0</v>
      </c>
      <c r="J74" s="11">
        <f>IF(AND($N74&gt;' '!L$13,' '!L$13&gt;=$C74),1,0)</f>
        <v>0</v>
      </c>
      <c r="K74" s="11">
        <f>IF(AND($N74&gt;' '!M$13,' '!M$13&gt;=$C74),1,0)</f>
        <v>0</v>
      </c>
      <c r="L74" s="11">
        <f>IF(AND($N74&gt;' '!N$13,' '!N$13&gt;=$C74),1,0)</f>
        <v>0</v>
      </c>
      <c r="M74" s="11">
        <f>IF(AND($N74&gt;' '!O$13,' '!O$13&gt;=$C74),1,0)</f>
        <v>0</v>
      </c>
      <c r="N74" s="25">
        <v>2168000</v>
      </c>
      <c r="O74" s="17">
        <v>1434800</v>
      </c>
      <c r="P74" s="17">
        <v>1434800</v>
      </c>
      <c r="Q74" s="17">
        <v>1434800</v>
      </c>
      <c r="R74" s="17">
        <v>1434800</v>
      </c>
      <c r="S74" s="17">
        <v>1434800</v>
      </c>
      <c r="T74" s="17">
        <v>1434800</v>
      </c>
      <c r="U74" s="17">
        <v>1434800</v>
      </c>
      <c r="V74" s="17">
        <v>1434800</v>
      </c>
      <c r="W74" s="17">
        <v>1434800</v>
      </c>
      <c r="X74" s="17">
        <v>1434800</v>
      </c>
    </row>
    <row r="75" spans="2:47">
      <c r="B75" s="20">
        <v>3</v>
      </c>
      <c r="C75" s="26">
        <v>2168000</v>
      </c>
      <c r="D75" s="11">
        <f>IF(AND($N75&gt;' '!F$13,' '!F$13&gt;=$C75),1,0)</f>
        <v>0</v>
      </c>
      <c r="E75" s="11">
        <f>IF(AND($N75&gt;' '!G$13,' '!G$13&gt;=$C75),1,0)</f>
        <v>0</v>
      </c>
      <c r="F75" s="11">
        <f>IF(AND($N75&gt;' '!H$13,' '!H$13&gt;=$C75),1,0)</f>
        <v>0</v>
      </c>
      <c r="G75" s="11">
        <f>IF(AND($N75&gt;' '!I$13,' '!I$13&gt;=$C75),1,0)</f>
        <v>0</v>
      </c>
      <c r="H75" s="11">
        <f>IF(AND($N75&gt;' '!J$13,' '!J$13&gt;=$C75),1,0)</f>
        <v>0</v>
      </c>
      <c r="I75" s="11">
        <f>IF(AND($N75&gt;' '!K$13,' '!K$13&gt;=$C75),1,0)</f>
        <v>0</v>
      </c>
      <c r="J75" s="11">
        <f>IF(AND($N75&gt;' '!L$13,' '!L$13&gt;=$C75),1,0)</f>
        <v>0</v>
      </c>
      <c r="K75" s="11">
        <f>IF(AND($N75&gt;' '!M$13,' '!M$13&gt;=$C75),1,0)</f>
        <v>0</v>
      </c>
      <c r="L75" s="11">
        <f>IF(AND($N75&gt;' '!N$13,' '!N$13&gt;=$C75),1,0)</f>
        <v>0</v>
      </c>
      <c r="M75" s="11">
        <f>IF(AND($N75&gt;' '!O$13,' '!O$13&gt;=$C75),1,0)</f>
        <v>0</v>
      </c>
      <c r="N75" s="26">
        <v>2172000</v>
      </c>
      <c r="O75" s="19">
        <v>1437600</v>
      </c>
      <c r="P75" s="19">
        <v>1437600</v>
      </c>
      <c r="Q75" s="19">
        <v>1437600</v>
      </c>
      <c r="R75" s="19">
        <v>1437600</v>
      </c>
      <c r="S75" s="19">
        <v>1437600</v>
      </c>
      <c r="T75" s="19">
        <v>1437600</v>
      </c>
      <c r="U75" s="19">
        <v>1437600</v>
      </c>
      <c r="V75" s="19">
        <v>1437600</v>
      </c>
      <c r="W75" s="19">
        <v>1437600</v>
      </c>
      <c r="X75" s="19">
        <v>1437600</v>
      </c>
    </row>
    <row r="76" spans="2:47">
      <c r="B76" s="20">
        <v>4</v>
      </c>
      <c r="C76" s="25">
        <v>2172000</v>
      </c>
      <c r="D76" s="11">
        <f>IF(AND($N76&gt;' '!F$13,' '!F$13&gt;=$C76),1,0)</f>
        <v>0</v>
      </c>
      <c r="E76" s="11">
        <f>IF(AND($N76&gt;' '!G$13,' '!G$13&gt;=$C76),1,0)</f>
        <v>0</v>
      </c>
      <c r="F76" s="11">
        <f>IF(AND($N76&gt;' '!H$13,' '!H$13&gt;=$C76),1,0)</f>
        <v>0</v>
      </c>
      <c r="G76" s="11">
        <f>IF(AND($N76&gt;' '!I$13,' '!I$13&gt;=$C76),1,0)</f>
        <v>0</v>
      </c>
      <c r="H76" s="11">
        <f>IF(AND($N76&gt;' '!J$13,' '!J$13&gt;=$C76),1,0)</f>
        <v>0</v>
      </c>
      <c r="I76" s="11">
        <f>IF(AND($N76&gt;' '!K$13,' '!K$13&gt;=$C76),1,0)</f>
        <v>0</v>
      </c>
      <c r="J76" s="11">
        <f>IF(AND($N76&gt;' '!L$13,' '!L$13&gt;=$C76),1,0)</f>
        <v>0</v>
      </c>
      <c r="K76" s="11">
        <f>IF(AND($N76&gt;' '!M$13,' '!M$13&gt;=$C76),1,0)</f>
        <v>0</v>
      </c>
      <c r="L76" s="11">
        <f>IF(AND($N76&gt;' '!N$13,' '!N$13&gt;=$C76),1,0)</f>
        <v>0</v>
      </c>
      <c r="M76" s="11">
        <f>IF(AND($N76&gt;' '!O$13,' '!O$13&gt;=$C76),1,0)</f>
        <v>0</v>
      </c>
      <c r="N76" s="25">
        <v>2176000</v>
      </c>
      <c r="O76" s="17">
        <v>1440400</v>
      </c>
      <c r="P76" s="17">
        <v>1440400</v>
      </c>
      <c r="Q76" s="17">
        <v>1440400</v>
      </c>
      <c r="R76" s="17">
        <v>1440400</v>
      </c>
      <c r="S76" s="17">
        <v>1440400</v>
      </c>
      <c r="T76" s="17">
        <v>1440400</v>
      </c>
      <c r="U76" s="17">
        <v>1440400</v>
      </c>
      <c r="V76" s="17">
        <v>1440400</v>
      </c>
      <c r="W76" s="17">
        <v>1440400</v>
      </c>
      <c r="X76" s="17">
        <v>1440400</v>
      </c>
    </row>
    <row r="77" spans="2:47">
      <c r="B77" s="18">
        <v>5</v>
      </c>
      <c r="C77" s="25">
        <v>2176000</v>
      </c>
      <c r="D77" s="11">
        <f>IF(AND($N77&gt;' '!F$13,' '!F$13&gt;=$C77),1,0)</f>
        <v>0</v>
      </c>
      <c r="E77" s="11">
        <f>IF(AND($N77&gt;' '!G$13,' '!G$13&gt;=$C77),1,0)</f>
        <v>0</v>
      </c>
      <c r="F77" s="11">
        <f>IF(AND($N77&gt;' '!H$13,' '!H$13&gt;=$C77),1,0)</f>
        <v>0</v>
      </c>
      <c r="G77" s="11">
        <f>IF(AND($N77&gt;' '!I$13,' '!I$13&gt;=$C77),1,0)</f>
        <v>0</v>
      </c>
      <c r="H77" s="11">
        <f>IF(AND($N77&gt;' '!J$13,' '!J$13&gt;=$C77),1,0)</f>
        <v>0</v>
      </c>
      <c r="I77" s="11">
        <f>IF(AND($N77&gt;' '!K$13,' '!K$13&gt;=$C77),1,0)</f>
        <v>0</v>
      </c>
      <c r="J77" s="11">
        <f>IF(AND($N77&gt;' '!L$13,' '!L$13&gt;=$C77),1,0)</f>
        <v>0</v>
      </c>
      <c r="K77" s="11">
        <f>IF(AND($N77&gt;' '!M$13,' '!M$13&gt;=$C77),1,0)</f>
        <v>0</v>
      </c>
      <c r="L77" s="11">
        <f>IF(AND($N77&gt;' '!N$13,' '!N$13&gt;=$C77),1,0)</f>
        <v>0</v>
      </c>
      <c r="M77" s="11">
        <f>IF(AND($N77&gt;' '!O$13,' '!O$13&gt;=$C77),1,0)</f>
        <v>0</v>
      </c>
      <c r="N77" s="25">
        <v>2180000</v>
      </c>
      <c r="O77" s="17">
        <v>1443200</v>
      </c>
      <c r="P77" s="17">
        <v>1443200</v>
      </c>
      <c r="Q77" s="17">
        <v>1443200</v>
      </c>
      <c r="R77" s="17">
        <v>1443200</v>
      </c>
      <c r="S77" s="17">
        <v>1443200</v>
      </c>
      <c r="T77" s="17">
        <v>1443200</v>
      </c>
      <c r="U77" s="17">
        <v>1443200</v>
      </c>
      <c r="V77" s="17">
        <v>1443200</v>
      </c>
      <c r="W77" s="17">
        <v>1443200</v>
      </c>
      <c r="X77" s="17">
        <v>1443200</v>
      </c>
    </row>
    <row r="78" spans="2:47">
      <c r="B78" s="20">
        <v>1</v>
      </c>
      <c r="C78" s="25">
        <v>2180000</v>
      </c>
      <c r="D78" s="11">
        <f>IF(AND($N78&gt;' '!F$13,' '!F$13&gt;=$C78),1,0)</f>
        <v>0</v>
      </c>
      <c r="E78" s="11">
        <f>IF(AND($N78&gt;' '!G$13,' '!G$13&gt;=$C78),1,0)</f>
        <v>0</v>
      </c>
      <c r="F78" s="11">
        <f>IF(AND($N78&gt;' '!H$13,' '!H$13&gt;=$C78),1,0)</f>
        <v>0</v>
      </c>
      <c r="G78" s="11">
        <f>IF(AND($N78&gt;' '!I$13,' '!I$13&gt;=$C78),1,0)</f>
        <v>0</v>
      </c>
      <c r="H78" s="11">
        <f>IF(AND($N78&gt;' '!J$13,' '!J$13&gt;=$C78),1,0)</f>
        <v>0</v>
      </c>
      <c r="I78" s="11">
        <f>IF(AND($N78&gt;' '!K$13,' '!K$13&gt;=$C78),1,0)</f>
        <v>0</v>
      </c>
      <c r="J78" s="11">
        <f>IF(AND($N78&gt;' '!L$13,' '!L$13&gt;=$C78),1,0)</f>
        <v>0</v>
      </c>
      <c r="K78" s="11">
        <f>IF(AND($N78&gt;' '!M$13,' '!M$13&gt;=$C78),1,0)</f>
        <v>0</v>
      </c>
      <c r="L78" s="11">
        <f>IF(AND($N78&gt;' '!N$13,' '!N$13&gt;=$C78),1,0)</f>
        <v>0</v>
      </c>
      <c r="M78" s="11">
        <f>IF(AND($N78&gt;' '!O$13,' '!O$13&gt;=$C78),1,0)</f>
        <v>0</v>
      </c>
      <c r="N78" s="25">
        <v>2184000</v>
      </c>
      <c r="O78" s="17">
        <v>1446000</v>
      </c>
      <c r="P78" s="17">
        <v>1446000</v>
      </c>
      <c r="Q78" s="17">
        <v>1446000</v>
      </c>
      <c r="R78" s="17">
        <v>1446000</v>
      </c>
      <c r="S78" s="17">
        <v>1446000</v>
      </c>
      <c r="T78" s="17">
        <v>1446000</v>
      </c>
      <c r="U78" s="17">
        <v>1446000</v>
      </c>
      <c r="V78" s="17">
        <v>1446000</v>
      </c>
      <c r="W78" s="17">
        <v>1446000</v>
      </c>
      <c r="X78" s="17">
        <v>1446000</v>
      </c>
    </row>
    <row r="79" spans="2:47">
      <c r="B79" s="20">
        <v>2</v>
      </c>
      <c r="C79" s="25">
        <v>2184000</v>
      </c>
      <c r="D79" s="11">
        <f>IF(AND($N79&gt;' '!F$13,' '!F$13&gt;=$C79),1,0)</f>
        <v>0</v>
      </c>
      <c r="E79" s="11">
        <f>IF(AND($N79&gt;' '!G$13,' '!G$13&gt;=$C79),1,0)</f>
        <v>0</v>
      </c>
      <c r="F79" s="11">
        <f>IF(AND($N79&gt;' '!H$13,' '!H$13&gt;=$C79),1,0)</f>
        <v>0</v>
      </c>
      <c r="G79" s="11">
        <f>IF(AND($N79&gt;' '!I$13,' '!I$13&gt;=$C79),1,0)</f>
        <v>0</v>
      </c>
      <c r="H79" s="11">
        <f>IF(AND($N79&gt;' '!J$13,' '!J$13&gt;=$C79),1,0)</f>
        <v>0</v>
      </c>
      <c r="I79" s="11">
        <f>IF(AND($N79&gt;' '!K$13,' '!K$13&gt;=$C79),1,0)</f>
        <v>0</v>
      </c>
      <c r="J79" s="11">
        <f>IF(AND($N79&gt;' '!L$13,' '!L$13&gt;=$C79),1,0)</f>
        <v>0</v>
      </c>
      <c r="K79" s="11">
        <f>IF(AND($N79&gt;' '!M$13,' '!M$13&gt;=$C79),1,0)</f>
        <v>0</v>
      </c>
      <c r="L79" s="11">
        <f>IF(AND($N79&gt;' '!N$13,' '!N$13&gt;=$C79),1,0)</f>
        <v>0</v>
      </c>
      <c r="M79" s="11">
        <f>IF(AND($N79&gt;' '!O$13,' '!O$13&gt;=$C79),1,0)</f>
        <v>0</v>
      </c>
      <c r="N79" s="25">
        <v>2188000</v>
      </c>
      <c r="O79" s="17">
        <v>1448800</v>
      </c>
      <c r="P79" s="17">
        <v>1448800</v>
      </c>
      <c r="Q79" s="17">
        <v>1448800</v>
      </c>
      <c r="R79" s="17">
        <v>1448800</v>
      </c>
      <c r="S79" s="17">
        <v>1448800</v>
      </c>
      <c r="T79" s="17">
        <v>1448800</v>
      </c>
      <c r="U79" s="17">
        <v>1448800</v>
      </c>
      <c r="V79" s="17">
        <v>1448800</v>
      </c>
      <c r="W79" s="17">
        <v>1448800</v>
      </c>
      <c r="X79" s="17">
        <v>1448800</v>
      </c>
    </row>
    <row r="80" spans="2:47">
      <c r="B80" s="20">
        <v>3</v>
      </c>
      <c r="C80" s="26">
        <v>2188000</v>
      </c>
      <c r="D80" s="11">
        <f>IF(AND($N80&gt;' '!F$13,' '!F$13&gt;=$C80),1,0)</f>
        <v>0</v>
      </c>
      <c r="E80" s="11">
        <f>IF(AND($N80&gt;' '!G$13,' '!G$13&gt;=$C80),1,0)</f>
        <v>0</v>
      </c>
      <c r="F80" s="11">
        <f>IF(AND($N80&gt;' '!H$13,' '!H$13&gt;=$C80),1,0)</f>
        <v>0</v>
      </c>
      <c r="G80" s="11">
        <f>IF(AND($N80&gt;' '!I$13,' '!I$13&gt;=$C80),1,0)</f>
        <v>0</v>
      </c>
      <c r="H80" s="11">
        <f>IF(AND($N80&gt;' '!J$13,' '!J$13&gt;=$C80),1,0)</f>
        <v>0</v>
      </c>
      <c r="I80" s="11">
        <f>IF(AND($N80&gt;' '!K$13,' '!K$13&gt;=$C80),1,0)</f>
        <v>0</v>
      </c>
      <c r="J80" s="11">
        <f>IF(AND($N80&gt;' '!L$13,' '!L$13&gt;=$C80),1,0)</f>
        <v>0</v>
      </c>
      <c r="K80" s="11">
        <f>IF(AND($N80&gt;' '!M$13,' '!M$13&gt;=$C80),1,0)</f>
        <v>0</v>
      </c>
      <c r="L80" s="11">
        <f>IF(AND($N80&gt;' '!N$13,' '!N$13&gt;=$C80),1,0)</f>
        <v>0</v>
      </c>
      <c r="M80" s="11">
        <f>IF(AND($N80&gt;' '!O$13,' '!O$13&gt;=$C80),1,0)</f>
        <v>0</v>
      </c>
      <c r="N80" s="26">
        <v>2192000</v>
      </c>
      <c r="O80" s="19">
        <v>1451600</v>
      </c>
      <c r="P80" s="19">
        <v>1451600</v>
      </c>
      <c r="Q80" s="19">
        <v>1451600</v>
      </c>
      <c r="R80" s="19">
        <v>1451600</v>
      </c>
      <c r="S80" s="19">
        <v>1451600</v>
      </c>
      <c r="T80" s="19">
        <v>1451600</v>
      </c>
      <c r="U80" s="19">
        <v>1451600</v>
      </c>
      <c r="V80" s="19">
        <v>1451600</v>
      </c>
      <c r="W80" s="19">
        <v>1451600</v>
      </c>
      <c r="X80" s="19">
        <v>1451600</v>
      </c>
    </row>
    <row r="81" spans="2:24">
      <c r="B81" s="20">
        <v>4</v>
      </c>
      <c r="C81" s="25">
        <v>2192000</v>
      </c>
      <c r="D81" s="11">
        <f>IF(AND($N81&gt;' '!F$13,' '!F$13&gt;=$C81),1,0)</f>
        <v>0</v>
      </c>
      <c r="E81" s="11">
        <f>IF(AND($N81&gt;' '!G$13,' '!G$13&gt;=$C81),1,0)</f>
        <v>0</v>
      </c>
      <c r="F81" s="11">
        <f>IF(AND($N81&gt;' '!H$13,' '!H$13&gt;=$C81),1,0)</f>
        <v>0</v>
      </c>
      <c r="G81" s="11">
        <f>IF(AND($N81&gt;' '!I$13,' '!I$13&gt;=$C81),1,0)</f>
        <v>0</v>
      </c>
      <c r="H81" s="11">
        <f>IF(AND($N81&gt;' '!J$13,' '!J$13&gt;=$C81),1,0)</f>
        <v>0</v>
      </c>
      <c r="I81" s="11">
        <f>IF(AND($N81&gt;' '!K$13,' '!K$13&gt;=$C81),1,0)</f>
        <v>0</v>
      </c>
      <c r="J81" s="11">
        <f>IF(AND($N81&gt;' '!L$13,' '!L$13&gt;=$C81),1,0)</f>
        <v>0</v>
      </c>
      <c r="K81" s="11">
        <f>IF(AND($N81&gt;' '!M$13,' '!M$13&gt;=$C81),1,0)</f>
        <v>0</v>
      </c>
      <c r="L81" s="11">
        <f>IF(AND($N81&gt;' '!N$13,' '!N$13&gt;=$C81),1,0)</f>
        <v>0</v>
      </c>
      <c r="M81" s="11">
        <f>IF(AND($N81&gt;' '!O$13,' '!O$13&gt;=$C81),1,0)</f>
        <v>0</v>
      </c>
      <c r="N81" s="25">
        <v>2196000</v>
      </c>
      <c r="O81" s="17">
        <v>1454400</v>
      </c>
      <c r="P81" s="17">
        <v>1454400</v>
      </c>
      <c r="Q81" s="17">
        <v>1454400</v>
      </c>
      <c r="R81" s="17">
        <v>1454400</v>
      </c>
      <c r="S81" s="17">
        <v>1454400</v>
      </c>
      <c r="T81" s="17">
        <v>1454400</v>
      </c>
      <c r="U81" s="17">
        <v>1454400</v>
      </c>
      <c r="V81" s="17">
        <v>1454400</v>
      </c>
      <c r="W81" s="17">
        <v>1454400</v>
      </c>
      <c r="X81" s="17">
        <v>1454400</v>
      </c>
    </row>
    <row r="82" spans="2:24">
      <c r="B82" s="18">
        <v>5</v>
      </c>
      <c r="C82" s="25">
        <v>2196000</v>
      </c>
      <c r="D82" s="11">
        <f>IF(AND($N82&gt;' '!F$13,' '!F$13&gt;=$C82),1,0)</f>
        <v>0</v>
      </c>
      <c r="E82" s="11">
        <f>IF(AND($N82&gt;' '!G$13,' '!G$13&gt;=$C82),1,0)</f>
        <v>0</v>
      </c>
      <c r="F82" s="11">
        <f>IF(AND($N82&gt;' '!H$13,' '!H$13&gt;=$C82),1,0)</f>
        <v>0</v>
      </c>
      <c r="G82" s="11">
        <f>IF(AND($N82&gt;' '!I$13,' '!I$13&gt;=$C82),1,0)</f>
        <v>0</v>
      </c>
      <c r="H82" s="11">
        <f>IF(AND($N82&gt;' '!J$13,' '!J$13&gt;=$C82),1,0)</f>
        <v>0</v>
      </c>
      <c r="I82" s="11">
        <f>IF(AND($N82&gt;' '!K$13,' '!K$13&gt;=$C82),1,0)</f>
        <v>0</v>
      </c>
      <c r="J82" s="11">
        <f>IF(AND($N82&gt;' '!L$13,' '!L$13&gt;=$C82),1,0)</f>
        <v>0</v>
      </c>
      <c r="K82" s="11">
        <f>IF(AND($N82&gt;' '!M$13,' '!M$13&gt;=$C82),1,0)</f>
        <v>0</v>
      </c>
      <c r="L82" s="11">
        <f>IF(AND($N82&gt;' '!N$13,' '!N$13&gt;=$C82),1,0)</f>
        <v>0</v>
      </c>
      <c r="M82" s="11">
        <f>IF(AND($N82&gt;' '!O$13,' '!O$13&gt;=$C82),1,0)</f>
        <v>0</v>
      </c>
      <c r="N82" s="25">
        <v>2200000</v>
      </c>
      <c r="O82" s="17">
        <v>1457200</v>
      </c>
      <c r="P82" s="17">
        <v>1457200</v>
      </c>
      <c r="Q82" s="17">
        <v>1457200</v>
      </c>
      <c r="R82" s="17">
        <v>1457200</v>
      </c>
      <c r="S82" s="17">
        <v>1457200</v>
      </c>
      <c r="T82" s="17">
        <v>1457200</v>
      </c>
      <c r="U82" s="17">
        <v>1457200</v>
      </c>
      <c r="V82" s="17">
        <v>1457200</v>
      </c>
      <c r="W82" s="17">
        <v>1457200</v>
      </c>
      <c r="X82" s="17">
        <v>1457200</v>
      </c>
    </row>
    <row r="83" spans="2:24">
      <c r="B83" s="20">
        <v>1</v>
      </c>
      <c r="C83" s="25">
        <v>2200000</v>
      </c>
      <c r="D83" s="11">
        <f>IF(AND($N83&gt;' '!F$13,' '!F$13&gt;=$C83),1,0)</f>
        <v>0</v>
      </c>
      <c r="E83" s="11">
        <f>IF(AND($N83&gt;' '!G$13,' '!G$13&gt;=$C83),1,0)</f>
        <v>0</v>
      </c>
      <c r="F83" s="11">
        <f>IF(AND($N83&gt;' '!H$13,' '!H$13&gt;=$C83),1,0)</f>
        <v>0</v>
      </c>
      <c r="G83" s="11">
        <f>IF(AND($N83&gt;' '!I$13,' '!I$13&gt;=$C83),1,0)</f>
        <v>0</v>
      </c>
      <c r="H83" s="11">
        <f>IF(AND($N83&gt;' '!J$13,' '!J$13&gt;=$C83),1,0)</f>
        <v>0</v>
      </c>
      <c r="I83" s="11">
        <f>IF(AND($N83&gt;' '!K$13,' '!K$13&gt;=$C83),1,0)</f>
        <v>0</v>
      </c>
      <c r="J83" s="11">
        <f>IF(AND($N83&gt;' '!L$13,' '!L$13&gt;=$C83),1,0)</f>
        <v>0</v>
      </c>
      <c r="K83" s="11">
        <f>IF(AND($N83&gt;' '!M$13,' '!M$13&gt;=$C83),1,0)</f>
        <v>0</v>
      </c>
      <c r="L83" s="11">
        <f>IF(AND($N83&gt;' '!N$13,' '!N$13&gt;=$C83),1,0)</f>
        <v>0</v>
      </c>
      <c r="M83" s="11">
        <f>IF(AND($N83&gt;' '!O$13,' '!O$13&gt;=$C83),1,0)</f>
        <v>0</v>
      </c>
      <c r="N83" s="25">
        <v>2204000</v>
      </c>
      <c r="O83" s="17">
        <v>1460000</v>
      </c>
      <c r="P83" s="17">
        <v>1460000</v>
      </c>
      <c r="Q83" s="17">
        <v>1460000</v>
      </c>
      <c r="R83" s="17">
        <v>1460000</v>
      </c>
      <c r="S83" s="17">
        <v>1460000</v>
      </c>
      <c r="T83" s="17">
        <v>1460000</v>
      </c>
      <c r="U83" s="17">
        <v>1460000</v>
      </c>
      <c r="V83" s="17">
        <v>1460000</v>
      </c>
      <c r="W83" s="17">
        <v>1460000</v>
      </c>
      <c r="X83" s="17">
        <v>1460000</v>
      </c>
    </row>
    <row r="84" spans="2:24">
      <c r="B84" s="20">
        <v>2</v>
      </c>
      <c r="C84" s="25">
        <v>2204000</v>
      </c>
      <c r="D84" s="11">
        <f>IF(AND($N84&gt;' '!F$13,' '!F$13&gt;=$C84),1,0)</f>
        <v>0</v>
      </c>
      <c r="E84" s="11">
        <f>IF(AND($N84&gt;' '!G$13,' '!G$13&gt;=$C84),1,0)</f>
        <v>0</v>
      </c>
      <c r="F84" s="11">
        <f>IF(AND($N84&gt;' '!H$13,' '!H$13&gt;=$C84),1,0)</f>
        <v>0</v>
      </c>
      <c r="G84" s="11">
        <f>IF(AND($N84&gt;' '!I$13,' '!I$13&gt;=$C84),1,0)</f>
        <v>0</v>
      </c>
      <c r="H84" s="11">
        <f>IF(AND($N84&gt;' '!J$13,' '!J$13&gt;=$C84),1,0)</f>
        <v>0</v>
      </c>
      <c r="I84" s="11">
        <f>IF(AND($N84&gt;' '!K$13,' '!K$13&gt;=$C84),1,0)</f>
        <v>0</v>
      </c>
      <c r="J84" s="11">
        <f>IF(AND($N84&gt;' '!L$13,' '!L$13&gt;=$C84),1,0)</f>
        <v>0</v>
      </c>
      <c r="K84" s="11">
        <f>IF(AND($N84&gt;' '!M$13,' '!M$13&gt;=$C84),1,0)</f>
        <v>0</v>
      </c>
      <c r="L84" s="11">
        <f>IF(AND($N84&gt;' '!N$13,' '!N$13&gt;=$C84),1,0)</f>
        <v>0</v>
      </c>
      <c r="M84" s="11">
        <f>IF(AND($N84&gt;' '!O$13,' '!O$13&gt;=$C84),1,0)</f>
        <v>0</v>
      </c>
      <c r="N84" s="25">
        <v>2208000</v>
      </c>
      <c r="O84" s="17">
        <v>1462800</v>
      </c>
      <c r="P84" s="17">
        <v>1462800</v>
      </c>
      <c r="Q84" s="17">
        <v>1462800</v>
      </c>
      <c r="R84" s="17">
        <v>1462800</v>
      </c>
      <c r="S84" s="17">
        <v>1462800</v>
      </c>
      <c r="T84" s="17">
        <v>1462800</v>
      </c>
      <c r="U84" s="17">
        <v>1462800</v>
      </c>
      <c r="V84" s="17">
        <v>1462800</v>
      </c>
      <c r="W84" s="17">
        <v>1462800</v>
      </c>
      <c r="X84" s="17">
        <v>1462800</v>
      </c>
    </row>
    <row r="85" spans="2:24">
      <c r="B85" s="20">
        <v>3</v>
      </c>
      <c r="C85" s="26">
        <v>2208000</v>
      </c>
      <c r="D85" s="11">
        <f>IF(AND($N85&gt;' '!F$13,' '!F$13&gt;=$C85),1,0)</f>
        <v>0</v>
      </c>
      <c r="E85" s="11">
        <f>IF(AND($N85&gt;' '!G$13,' '!G$13&gt;=$C85),1,0)</f>
        <v>0</v>
      </c>
      <c r="F85" s="11">
        <f>IF(AND($N85&gt;' '!H$13,' '!H$13&gt;=$C85),1,0)</f>
        <v>0</v>
      </c>
      <c r="G85" s="11">
        <f>IF(AND($N85&gt;' '!I$13,' '!I$13&gt;=$C85),1,0)</f>
        <v>0</v>
      </c>
      <c r="H85" s="11">
        <f>IF(AND($N85&gt;' '!J$13,' '!J$13&gt;=$C85),1,0)</f>
        <v>0</v>
      </c>
      <c r="I85" s="11">
        <f>IF(AND($N85&gt;' '!K$13,' '!K$13&gt;=$C85),1,0)</f>
        <v>0</v>
      </c>
      <c r="J85" s="11">
        <f>IF(AND($N85&gt;' '!L$13,' '!L$13&gt;=$C85),1,0)</f>
        <v>0</v>
      </c>
      <c r="K85" s="11">
        <f>IF(AND($N85&gt;' '!M$13,' '!M$13&gt;=$C85),1,0)</f>
        <v>0</v>
      </c>
      <c r="L85" s="11">
        <f>IF(AND($N85&gt;' '!N$13,' '!N$13&gt;=$C85),1,0)</f>
        <v>0</v>
      </c>
      <c r="M85" s="11">
        <f>IF(AND($N85&gt;' '!O$13,' '!O$13&gt;=$C85),1,0)</f>
        <v>0</v>
      </c>
      <c r="N85" s="26">
        <v>2212000</v>
      </c>
      <c r="O85" s="19">
        <v>1465600</v>
      </c>
      <c r="P85" s="19">
        <v>1465600</v>
      </c>
      <c r="Q85" s="19">
        <v>1465600</v>
      </c>
      <c r="R85" s="19">
        <v>1465600</v>
      </c>
      <c r="S85" s="19">
        <v>1465600</v>
      </c>
      <c r="T85" s="19">
        <v>1465600</v>
      </c>
      <c r="U85" s="19">
        <v>1465600</v>
      </c>
      <c r="V85" s="19">
        <v>1465600</v>
      </c>
      <c r="W85" s="19">
        <v>1465600</v>
      </c>
      <c r="X85" s="19">
        <v>1465600</v>
      </c>
    </row>
    <row r="86" spans="2:24">
      <c r="B86" s="20">
        <v>4</v>
      </c>
      <c r="C86" s="25">
        <v>2212000</v>
      </c>
      <c r="D86" s="11">
        <f>IF(AND($N86&gt;' '!F$13,' '!F$13&gt;=$C86),1,0)</f>
        <v>0</v>
      </c>
      <c r="E86" s="11">
        <f>IF(AND($N86&gt;' '!G$13,' '!G$13&gt;=$C86),1,0)</f>
        <v>0</v>
      </c>
      <c r="F86" s="11">
        <f>IF(AND($N86&gt;' '!H$13,' '!H$13&gt;=$C86),1,0)</f>
        <v>0</v>
      </c>
      <c r="G86" s="11">
        <f>IF(AND($N86&gt;' '!I$13,' '!I$13&gt;=$C86),1,0)</f>
        <v>0</v>
      </c>
      <c r="H86" s="11">
        <f>IF(AND($N86&gt;' '!J$13,' '!J$13&gt;=$C86),1,0)</f>
        <v>0</v>
      </c>
      <c r="I86" s="11">
        <f>IF(AND($N86&gt;' '!K$13,' '!K$13&gt;=$C86),1,0)</f>
        <v>0</v>
      </c>
      <c r="J86" s="11">
        <f>IF(AND($N86&gt;' '!L$13,' '!L$13&gt;=$C86),1,0)</f>
        <v>0</v>
      </c>
      <c r="K86" s="11">
        <f>IF(AND($N86&gt;' '!M$13,' '!M$13&gt;=$C86),1,0)</f>
        <v>0</v>
      </c>
      <c r="L86" s="11">
        <f>IF(AND($N86&gt;' '!N$13,' '!N$13&gt;=$C86),1,0)</f>
        <v>0</v>
      </c>
      <c r="M86" s="11">
        <f>IF(AND($N86&gt;' '!O$13,' '!O$13&gt;=$C86),1,0)</f>
        <v>0</v>
      </c>
      <c r="N86" s="25">
        <v>2216000</v>
      </c>
      <c r="O86" s="17">
        <v>1468400</v>
      </c>
      <c r="P86" s="17">
        <v>1468400</v>
      </c>
      <c r="Q86" s="17">
        <v>1468400</v>
      </c>
      <c r="R86" s="17">
        <v>1468400</v>
      </c>
      <c r="S86" s="17">
        <v>1468400</v>
      </c>
      <c r="T86" s="17">
        <v>1468400</v>
      </c>
      <c r="U86" s="17">
        <v>1468400</v>
      </c>
      <c r="V86" s="17">
        <v>1468400</v>
      </c>
      <c r="W86" s="17">
        <v>1468400</v>
      </c>
      <c r="X86" s="17">
        <v>1468400</v>
      </c>
    </row>
    <row r="87" spans="2:24">
      <c r="B87" s="18">
        <v>5</v>
      </c>
      <c r="C87" s="25">
        <v>2216000</v>
      </c>
      <c r="D87" s="11">
        <f>IF(AND($N87&gt;' '!F$13,' '!F$13&gt;=$C87),1,0)</f>
        <v>0</v>
      </c>
      <c r="E87" s="11">
        <f>IF(AND($N87&gt;' '!G$13,' '!G$13&gt;=$C87),1,0)</f>
        <v>0</v>
      </c>
      <c r="F87" s="11">
        <f>IF(AND($N87&gt;' '!H$13,' '!H$13&gt;=$C87),1,0)</f>
        <v>0</v>
      </c>
      <c r="G87" s="11">
        <f>IF(AND($N87&gt;' '!I$13,' '!I$13&gt;=$C87),1,0)</f>
        <v>0</v>
      </c>
      <c r="H87" s="11">
        <f>IF(AND($N87&gt;' '!J$13,' '!J$13&gt;=$C87),1,0)</f>
        <v>0</v>
      </c>
      <c r="I87" s="11">
        <f>IF(AND($N87&gt;' '!K$13,' '!K$13&gt;=$C87),1,0)</f>
        <v>0</v>
      </c>
      <c r="J87" s="11">
        <f>IF(AND($N87&gt;' '!L$13,' '!L$13&gt;=$C87),1,0)</f>
        <v>0</v>
      </c>
      <c r="K87" s="11">
        <f>IF(AND($N87&gt;' '!M$13,' '!M$13&gt;=$C87),1,0)</f>
        <v>0</v>
      </c>
      <c r="L87" s="11">
        <f>IF(AND($N87&gt;' '!N$13,' '!N$13&gt;=$C87),1,0)</f>
        <v>0</v>
      </c>
      <c r="M87" s="11">
        <f>IF(AND($N87&gt;' '!O$13,' '!O$13&gt;=$C87),1,0)</f>
        <v>0</v>
      </c>
      <c r="N87" s="25">
        <v>2220000</v>
      </c>
      <c r="O87" s="17">
        <v>1471200</v>
      </c>
      <c r="P87" s="17">
        <v>1471200</v>
      </c>
      <c r="Q87" s="17">
        <v>1471200</v>
      </c>
      <c r="R87" s="17">
        <v>1471200</v>
      </c>
      <c r="S87" s="17">
        <v>1471200</v>
      </c>
      <c r="T87" s="17">
        <v>1471200</v>
      </c>
      <c r="U87" s="17">
        <v>1471200</v>
      </c>
      <c r="V87" s="17">
        <v>1471200</v>
      </c>
      <c r="W87" s="17">
        <v>1471200</v>
      </c>
      <c r="X87" s="17">
        <v>1471200</v>
      </c>
    </row>
    <row r="88" spans="2:24">
      <c r="B88" s="20">
        <v>1</v>
      </c>
      <c r="C88" s="25">
        <v>2220000</v>
      </c>
      <c r="D88" s="11">
        <f>IF(AND($N88&gt;' '!F$13,' '!F$13&gt;=$C88),1,0)</f>
        <v>0</v>
      </c>
      <c r="E88" s="11">
        <f>IF(AND($N88&gt;' '!G$13,' '!G$13&gt;=$C88),1,0)</f>
        <v>0</v>
      </c>
      <c r="F88" s="11">
        <f>IF(AND($N88&gt;' '!H$13,' '!H$13&gt;=$C88),1,0)</f>
        <v>0</v>
      </c>
      <c r="G88" s="11">
        <f>IF(AND($N88&gt;' '!I$13,' '!I$13&gt;=$C88),1,0)</f>
        <v>0</v>
      </c>
      <c r="H88" s="11">
        <f>IF(AND($N88&gt;' '!J$13,' '!J$13&gt;=$C88),1,0)</f>
        <v>0</v>
      </c>
      <c r="I88" s="11">
        <f>IF(AND($N88&gt;' '!K$13,' '!K$13&gt;=$C88),1,0)</f>
        <v>0</v>
      </c>
      <c r="J88" s="11">
        <f>IF(AND($N88&gt;' '!L$13,' '!L$13&gt;=$C88),1,0)</f>
        <v>0</v>
      </c>
      <c r="K88" s="11">
        <f>IF(AND($N88&gt;' '!M$13,' '!M$13&gt;=$C88),1,0)</f>
        <v>0</v>
      </c>
      <c r="L88" s="11">
        <f>IF(AND($N88&gt;' '!N$13,' '!N$13&gt;=$C88),1,0)</f>
        <v>0</v>
      </c>
      <c r="M88" s="11">
        <f>IF(AND($N88&gt;' '!O$13,' '!O$13&gt;=$C88),1,0)</f>
        <v>0</v>
      </c>
      <c r="N88" s="25">
        <v>2224000</v>
      </c>
      <c r="O88" s="17">
        <v>1474000</v>
      </c>
      <c r="P88" s="17">
        <v>1474000</v>
      </c>
      <c r="Q88" s="17">
        <v>1474000</v>
      </c>
      <c r="R88" s="17">
        <v>1474000</v>
      </c>
      <c r="S88" s="17">
        <v>1474000</v>
      </c>
      <c r="T88" s="17">
        <v>1474000</v>
      </c>
      <c r="U88" s="17">
        <v>1474000</v>
      </c>
      <c r="V88" s="17">
        <v>1474000</v>
      </c>
      <c r="W88" s="17">
        <v>1474000</v>
      </c>
      <c r="X88" s="17">
        <v>1474000</v>
      </c>
    </row>
    <row r="89" spans="2:24">
      <c r="B89" s="20">
        <v>2</v>
      </c>
      <c r="C89" s="25">
        <v>2224000</v>
      </c>
      <c r="D89" s="11">
        <f>IF(AND($N89&gt;' '!F$13,' '!F$13&gt;=$C89),1,0)</f>
        <v>0</v>
      </c>
      <c r="E89" s="11">
        <f>IF(AND($N89&gt;' '!G$13,' '!G$13&gt;=$C89),1,0)</f>
        <v>0</v>
      </c>
      <c r="F89" s="11">
        <f>IF(AND($N89&gt;' '!H$13,' '!H$13&gt;=$C89),1,0)</f>
        <v>0</v>
      </c>
      <c r="G89" s="11">
        <f>IF(AND($N89&gt;' '!I$13,' '!I$13&gt;=$C89),1,0)</f>
        <v>0</v>
      </c>
      <c r="H89" s="11">
        <f>IF(AND($N89&gt;' '!J$13,' '!J$13&gt;=$C89),1,0)</f>
        <v>0</v>
      </c>
      <c r="I89" s="11">
        <f>IF(AND($N89&gt;' '!K$13,' '!K$13&gt;=$C89),1,0)</f>
        <v>0</v>
      </c>
      <c r="J89" s="11">
        <f>IF(AND($N89&gt;' '!L$13,' '!L$13&gt;=$C89),1,0)</f>
        <v>0</v>
      </c>
      <c r="K89" s="11">
        <f>IF(AND($N89&gt;' '!M$13,' '!M$13&gt;=$C89),1,0)</f>
        <v>0</v>
      </c>
      <c r="L89" s="11">
        <f>IF(AND($N89&gt;' '!N$13,' '!N$13&gt;=$C89),1,0)</f>
        <v>0</v>
      </c>
      <c r="M89" s="11">
        <f>IF(AND($N89&gt;' '!O$13,' '!O$13&gt;=$C89),1,0)</f>
        <v>0</v>
      </c>
      <c r="N89" s="25">
        <v>2228000</v>
      </c>
      <c r="O89" s="17">
        <v>1476800</v>
      </c>
      <c r="P89" s="17">
        <v>1476800</v>
      </c>
      <c r="Q89" s="17">
        <v>1476800</v>
      </c>
      <c r="R89" s="17">
        <v>1476800</v>
      </c>
      <c r="S89" s="17">
        <v>1476800</v>
      </c>
      <c r="T89" s="17">
        <v>1476800</v>
      </c>
      <c r="U89" s="17">
        <v>1476800</v>
      </c>
      <c r="V89" s="17">
        <v>1476800</v>
      </c>
      <c r="W89" s="17">
        <v>1476800</v>
      </c>
      <c r="X89" s="17">
        <v>1476800</v>
      </c>
    </row>
    <row r="90" spans="2:24">
      <c r="B90" s="20">
        <v>3</v>
      </c>
      <c r="C90" s="26">
        <v>2228000</v>
      </c>
      <c r="D90" s="11">
        <f>IF(AND($N90&gt;' '!F$13,' '!F$13&gt;=$C90),1,0)</f>
        <v>0</v>
      </c>
      <c r="E90" s="11">
        <f>IF(AND($N90&gt;' '!G$13,' '!G$13&gt;=$C90),1,0)</f>
        <v>0</v>
      </c>
      <c r="F90" s="11">
        <f>IF(AND($N90&gt;' '!H$13,' '!H$13&gt;=$C90),1,0)</f>
        <v>0</v>
      </c>
      <c r="G90" s="11">
        <f>IF(AND($N90&gt;' '!I$13,' '!I$13&gt;=$C90),1,0)</f>
        <v>0</v>
      </c>
      <c r="H90" s="11">
        <f>IF(AND($N90&gt;' '!J$13,' '!J$13&gt;=$C90),1,0)</f>
        <v>0</v>
      </c>
      <c r="I90" s="11">
        <f>IF(AND($N90&gt;' '!K$13,' '!K$13&gt;=$C90),1,0)</f>
        <v>0</v>
      </c>
      <c r="J90" s="11">
        <f>IF(AND($N90&gt;' '!L$13,' '!L$13&gt;=$C90),1,0)</f>
        <v>0</v>
      </c>
      <c r="K90" s="11">
        <f>IF(AND($N90&gt;' '!M$13,' '!M$13&gt;=$C90),1,0)</f>
        <v>0</v>
      </c>
      <c r="L90" s="11">
        <f>IF(AND($N90&gt;' '!N$13,' '!N$13&gt;=$C90),1,0)</f>
        <v>0</v>
      </c>
      <c r="M90" s="11">
        <f>IF(AND($N90&gt;' '!O$13,' '!O$13&gt;=$C90),1,0)</f>
        <v>0</v>
      </c>
      <c r="N90" s="26">
        <v>2232000</v>
      </c>
      <c r="O90" s="19">
        <v>1479600</v>
      </c>
      <c r="P90" s="19">
        <v>1479600</v>
      </c>
      <c r="Q90" s="19">
        <v>1479600</v>
      </c>
      <c r="R90" s="19">
        <v>1479600</v>
      </c>
      <c r="S90" s="19">
        <v>1479600</v>
      </c>
      <c r="T90" s="19">
        <v>1479600</v>
      </c>
      <c r="U90" s="19">
        <v>1479600</v>
      </c>
      <c r="V90" s="19">
        <v>1479600</v>
      </c>
      <c r="W90" s="19">
        <v>1479600</v>
      </c>
      <c r="X90" s="19">
        <v>1479600</v>
      </c>
    </row>
    <row r="91" spans="2:24">
      <c r="B91" s="20">
        <v>4</v>
      </c>
      <c r="C91" s="25">
        <v>2232000</v>
      </c>
      <c r="D91" s="11">
        <f>IF(AND($N91&gt;' '!F$13,' '!F$13&gt;=$C91),1,0)</f>
        <v>0</v>
      </c>
      <c r="E91" s="11">
        <f>IF(AND($N91&gt;' '!G$13,' '!G$13&gt;=$C91),1,0)</f>
        <v>0</v>
      </c>
      <c r="F91" s="11">
        <f>IF(AND($N91&gt;' '!H$13,' '!H$13&gt;=$C91),1,0)</f>
        <v>0</v>
      </c>
      <c r="G91" s="11">
        <f>IF(AND($N91&gt;' '!I$13,' '!I$13&gt;=$C91),1,0)</f>
        <v>0</v>
      </c>
      <c r="H91" s="11">
        <f>IF(AND($N91&gt;' '!J$13,' '!J$13&gt;=$C91),1,0)</f>
        <v>0</v>
      </c>
      <c r="I91" s="11">
        <f>IF(AND($N91&gt;' '!K$13,' '!K$13&gt;=$C91),1,0)</f>
        <v>0</v>
      </c>
      <c r="J91" s="11">
        <f>IF(AND($N91&gt;' '!L$13,' '!L$13&gt;=$C91),1,0)</f>
        <v>0</v>
      </c>
      <c r="K91" s="11">
        <f>IF(AND($N91&gt;' '!M$13,' '!M$13&gt;=$C91),1,0)</f>
        <v>0</v>
      </c>
      <c r="L91" s="11">
        <f>IF(AND($N91&gt;' '!N$13,' '!N$13&gt;=$C91),1,0)</f>
        <v>0</v>
      </c>
      <c r="M91" s="11">
        <f>IF(AND($N91&gt;' '!O$13,' '!O$13&gt;=$C91),1,0)</f>
        <v>0</v>
      </c>
      <c r="N91" s="25">
        <v>2236000</v>
      </c>
      <c r="O91" s="17">
        <v>1482400</v>
      </c>
      <c r="P91" s="17">
        <v>1482400</v>
      </c>
      <c r="Q91" s="17">
        <v>1482400</v>
      </c>
      <c r="R91" s="17">
        <v>1482400</v>
      </c>
      <c r="S91" s="17">
        <v>1482400</v>
      </c>
      <c r="T91" s="17">
        <v>1482400</v>
      </c>
      <c r="U91" s="17">
        <v>1482400</v>
      </c>
      <c r="V91" s="17">
        <v>1482400</v>
      </c>
      <c r="W91" s="17">
        <v>1482400</v>
      </c>
      <c r="X91" s="17">
        <v>1482400</v>
      </c>
    </row>
    <row r="92" spans="2:24">
      <c r="B92" s="18">
        <v>5</v>
      </c>
      <c r="C92" s="25">
        <v>2236000</v>
      </c>
      <c r="D92" s="11">
        <f>IF(AND($N92&gt;' '!F$13,' '!F$13&gt;=$C92),1,0)</f>
        <v>0</v>
      </c>
      <c r="E92" s="11">
        <f>IF(AND($N92&gt;' '!G$13,' '!G$13&gt;=$C92),1,0)</f>
        <v>0</v>
      </c>
      <c r="F92" s="11">
        <f>IF(AND($N92&gt;' '!H$13,' '!H$13&gt;=$C92),1,0)</f>
        <v>0</v>
      </c>
      <c r="G92" s="11">
        <f>IF(AND($N92&gt;' '!I$13,' '!I$13&gt;=$C92),1,0)</f>
        <v>0</v>
      </c>
      <c r="H92" s="11">
        <f>IF(AND($N92&gt;' '!J$13,' '!J$13&gt;=$C92),1,0)</f>
        <v>0</v>
      </c>
      <c r="I92" s="11">
        <f>IF(AND($N92&gt;' '!K$13,' '!K$13&gt;=$C92),1,0)</f>
        <v>0</v>
      </c>
      <c r="J92" s="11">
        <f>IF(AND($N92&gt;' '!L$13,' '!L$13&gt;=$C92),1,0)</f>
        <v>0</v>
      </c>
      <c r="K92" s="11">
        <f>IF(AND($N92&gt;' '!M$13,' '!M$13&gt;=$C92),1,0)</f>
        <v>0</v>
      </c>
      <c r="L92" s="11">
        <f>IF(AND($N92&gt;' '!N$13,' '!N$13&gt;=$C92),1,0)</f>
        <v>0</v>
      </c>
      <c r="M92" s="11">
        <f>IF(AND($N92&gt;' '!O$13,' '!O$13&gt;=$C92),1,0)</f>
        <v>0</v>
      </c>
      <c r="N92" s="25">
        <v>2240000</v>
      </c>
      <c r="O92" s="17">
        <v>1485200</v>
      </c>
      <c r="P92" s="17">
        <v>1485200</v>
      </c>
      <c r="Q92" s="17">
        <v>1485200</v>
      </c>
      <c r="R92" s="17">
        <v>1485200</v>
      </c>
      <c r="S92" s="17">
        <v>1485200</v>
      </c>
      <c r="T92" s="17">
        <v>1485200</v>
      </c>
      <c r="U92" s="17">
        <v>1485200</v>
      </c>
      <c r="V92" s="17">
        <v>1485200</v>
      </c>
      <c r="W92" s="17">
        <v>1485200</v>
      </c>
      <c r="X92" s="17">
        <v>1485200</v>
      </c>
    </row>
    <row r="93" spans="2:24">
      <c r="B93" s="20">
        <v>1</v>
      </c>
      <c r="C93" s="25">
        <v>2240000</v>
      </c>
      <c r="D93" s="11">
        <f>IF(AND($N93&gt;' '!F$13,' '!F$13&gt;=$C93),1,0)</f>
        <v>0</v>
      </c>
      <c r="E93" s="11">
        <f>IF(AND($N93&gt;' '!G$13,' '!G$13&gt;=$C93),1,0)</f>
        <v>0</v>
      </c>
      <c r="F93" s="11">
        <f>IF(AND($N93&gt;' '!H$13,' '!H$13&gt;=$C93),1,0)</f>
        <v>0</v>
      </c>
      <c r="G93" s="11">
        <f>IF(AND($N93&gt;' '!I$13,' '!I$13&gt;=$C93),1,0)</f>
        <v>0</v>
      </c>
      <c r="H93" s="11">
        <f>IF(AND($N93&gt;' '!J$13,' '!J$13&gt;=$C93),1,0)</f>
        <v>0</v>
      </c>
      <c r="I93" s="11">
        <f>IF(AND($N93&gt;' '!K$13,' '!K$13&gt;=$C93),1,0)</f>
        <v>0</v>
      </c>
      <c r="J93" s="11">
        <f>IF(AND($N93&gt;' '!L$13,' '!L$13&gt;=$C93),1,0)</f>
        <v>0</v>
      </c>
      <c r="K93" s="11">
        <f>IF(AND($N93&gt;' '!M$13,' '!M$13&gt;=$C93),1,0)</f>
        <v>0</v>
      </c>
      <c r="L93" s="11">
        <f>IF(AND($N93&gt;' '!N$13,' '!N$13&gt;=$C93),1,0)</f>
        <v>0</v>
      </c>
      <c r="M93" s="11">
        <f>IF(AND($N93&gt;' '!O$13,' '!O$13&gt;=$C93),1,0)</f>
        <v>0</v>
      </c>
      <c r="N93" s="25">
        <v>2244000</v>
      </c>
      <c r="O93" s="17">
        <v>1488000</v>
      </c>
      <c r="P93" s="17">
        <v>1488000</v>
      </c>
      <c r="Q93" s="17">
        <v>1488000</v>
      </c>
      <c r="R93" s="17">
        <v>1488000</v>
      </c>
      <c r="S93" s="17">
        <v>1488000</v>
      </c>
      <c r="T93" s="17">
        <v>1488000</v>
      </c>
      <c r="U93" s="17">
        <v>1488000</v>
      </c>
      <c r="V93" s="17">
        <v>1488000</v>
      </c>
      <c r="W93" s="17">
        <v>1488000</v>
      </c>
      <c r="X93" s="17">
        <v>1488000</v>
      </c>
    </row>
    <row r="94" spans="2:24">
      <c r="B94" s="20">
        <v>2</v>
      </c>
      <c r="C94" s="25">
        <v>2244000</v>
      </c>
      <c r="D94" s="11">
        <f>IF(AND($N94&gt;' '!F$13,' '!F$13&gt;=$C94),1,0)</f>
        <v>0</v>
      </c>
      <c r="E94" s="11">
        <f>IF(AND($N94&gt;' '!G$13,' '!G$13&gt;=$C94),1,0)</f>
        <v>0</v>
      </c>
      <c r="F94" s="11">
        <f>IF(AND($N94&gt;' '!H$13,' '!H$13&gt;=$C94),1,0)</f>
        <v>0</v>
      </c>
      <c r="G94" s="11">
        <f>IF(AND($N94&gt;' '!I$13,' '!I$13&gt;=$C94),1,0)</f>
        <v>0</v>
      </c>
      <c r="H94" s="11">
        <f>IF(AND($N94&gt;' '!J$13,' '!J$13&gt;=$C94),1,0)</f>
        <v>0</v>
      </c>
      <c r="I94" s="11">
        <f>IF(AND($N94&gt;' '!K$13,' '!K$13&gt;=$C94),1,0)</f>
        <v>0</v>
      </c>
      <c r="J94" s="11">
        <f>IF(AND($N94&gt;' '!L$13,' '!L$13&gt;=$C94),1,0)</f>
        <v>0</v>
      </c>
      <c r="K94" s="11">
        <f>IF(AND($N94&gt;' '!M$13,' '!M$13&gt;=$C94),1,0)</f>
        <v>0</v>
      </c>
      <c r="L94" s="11">
        <f>IF(AND($N94&gt;' '!N$13,' '!N$13&gt;=$C94),1,0)</f>
        <v>0</v>
      </c>
      <c r="M94" s="11">
        <f>IF(AND($N94&gt;' '!O$13,' '!O$13&gt;=$C94),1,0)</f>
        <v>0</v>
      </c>
      <c r="N94" s="25">
        <v>2248000</v>
      </c>
      <c r="O94" s="17">
        <v>1490800</v>
      </c>
      <c r="P94" s="17">
        <v>1490800</v>
      </c>
      <c r="Q94" s="17">
        <v>1490800</v>
      </c>
      <c r="R94" s="17">
        <v>1490800</v>
      </c>
      <c r="S94" s="17">
        <v>1490800</v>
      </c>
      <c r="T94" s="17">
        <v>1490800</v>
      </c>
      <c r="U94" s="17">
        <v>1490800</v>
      </c>
      <c r="V94" s="17">
        <v>1490800</v>
      </c>
      <c r="W94" s="17">
        <v>1490800</v>
      </c>
      <c r="X94" s="17">
        <v>1490800</v>
      </c>
    </row>
    <row r="95" spans="2:24">
      <c r="B95" s="20">
        <v>3</v>
      </c>
      <c r="C95" s="26">
        <v>2248000</v>
      </c>
      <c r="D95" s="11">
        <f>IF(AND($N95&gt;' '!F$13,' '!F$13&gt;=$C95),1,0)</f>
        <v>0</v>
      </c>
      <c r="E95" s="11">
        <f>IF(AND($N95&gt;' '!G$13,' '!G$13&gt;=$C95),1,0)</f>
        <v>0</v>
      </c>
      <c r="F95" s="11">
        <f>IF(AND($N95&gt;' '!H$13,' '!H$13&gt;=$C95),1,0)</f>
        <v>0</v>
      </c>
      <c r="G95" s="11">
        <f>IF(AND($N95&gt;' '!I$13,' '!I$13&gt;=$C95),1,0)</f>
        <v>0</v>
      </c>
      <c r="H95" s="11">
        <f>IF(AND($N95&gt;' '!J$13,' '!J$13&gt;=$C95),1,0)</f>
        <v>0</v>
      </c>
      <c r="I95" s="11">
        <f>IF(AND($N95&gt;' '!K$13,' '!K$13&gt;=$C95),1,0)</f>
        <v>0</v>
      </c>
      <c r="J95" s="11">
        <f>IF(AND($N95&gt;' '!L$13,' '!L$13&gt;=$C95),1,0)</f>
        <v>0</v>
      </c>
      <c r="K95" s="11">
        <f>IF(AND($N95&gt;' '!M$13,' '!M$13&gt;=$C95),1,0)</f>
        <v>0</v>
      </c>
      <c r="L95" s="11">
        <f>IF(AND($N95&gt;' '!N$13,' '!N$13&gt;=$C95),1,0)</f>
        <v>0</v>
      </c>
      <c r="M95" s="11">
        <f>IF(AND($N95&gt;' '!O$13,' '!O$13&gt;=$C95),1,0)</f>
        <v>0</v>
      </c>
      <c r="N95" s="26">
        <v>2252000</v>
      </c>
      <c r="O95" s="19">
        <v>1493600</v>
      </c>
      <c r="P95" s="19">
        <v>1493600</v>
      </c>
      <c r="Q95" s="19">
        <v>1493600</v>
      </c>
      <c r="R95" s="19">
        <v>1493600</v>
      </c>
      <c r="S95" s="19">
        <v>1493600</v>
      </c>
      <c r="T95" s="19">
        <v>1493600</v>
      </c>
      <c r="U95" s="19">
        <v>1493600</v>
      </c>
      <c r="V95" s="19">
        <v>1493600</v>
      </c>
      <c r="W95" s="19">
        <v>1493600</v>
      </c>
      <c r="X95" s="19">
        <v>1493600</v>
      </c>
    </row>
    <row r="96" spans="2:24">
      <c r="B96" s="20">
        <v>4</v>
      </c>
      <c r="C96" s="25">
        <v>2252000</v>
      </c>
      <c r="D96" s="11">
        <f>IF(AND($N96&gt;' '!F$13,' '!F$13&gt;=$C96),1,0)</f>
        <v>0</v>
      </c>
      <c r="E96" s="11">
        <f>IF(AND($N96&gt;' '!G$13,' '!G$13&gt;=$C96),1,0)</f>
        <v>0</v>
      </c>
      <c r="F96" s="11">
        <f>IF(AND($N96&gt;' '!H$13,' '!H$13&gt;=$C96),1,0)</f>
        <v>0</v>
      </c>
      <c r="G96" s="11">
        <f>IF(AND($N96&gt;' '!I$13,' '!I$13&gt;=$C96),1,0)</f>
        <v>0</v>
      </c>
      <c r="H96" s="11">
        <f>IF(AND($N96&gt;' '!J$13,' '!J$13&gt;=$C96),1,0)</f>
        <v>0</v>
      </c>
      <c r="I96" s="11">
        <f>IF(AND($N96&gt;' '!K$13,' '!K$13&gt;=$C96),1,0)</f>
        <v>0</v>
      </c>
      <c r="J96" s="11">
        <f>IF(AND($N96&gt;' '!L$13,' '!L$13&gt;=$C96),1,0)</f>
        <v>0</v>
      </c>
      <c r="K96" s="11">
        <f>IF(AND($N96&gt;' '!M$13,' '!M$13&gt;=$C96),1,0)</f>
        <v>0</v>
      </c>
      <c r="L96" s="11">
        <f>IF(AND($N96&gt;' '!N$13,' '!N$13&gt;=$C96),1,0)</f>
        <v>0</v>
      </c>
      <c r="M96" s="11">
        <f>IF(AND($N96&gt;' '!O$13,' '!O$13&gt;=$C96),1,0)</f>
        <v>0</v>
      </c>
      <c r="N96" s="25">
        <v>2256000</v>
      </c>
      <c r="O96" s="17">
        <v>1496400</v>
      </c>
      <c r="P96" s="17">
        <v>1496400</v>
      </c>
      <c r="Q96" s="17">
        <v>1496400</v>
      </c>
      <c r="R96" s="17">
        <v>1496400</v>
      </c>
      <c r="S96" s="17">
        <v>1496400</v>
      </c>
      <c r="T96" s="17">
        <v>1496400</v>
      </c>
      <c r="U96" s="17">
        <v>1496400</v>
      </c>
      <c r="V96" s="17">
        <v>1496400</v>
      </c>
      <c r="W96" s="17">
        <v>1496400</v>
      </c>
      <c r="X96" s="17">
        <v>1496400</v>
      </c>
    </row>
    <row r="97" spans="2:24">
      <c r="B97" s="18">
        <v>5</v>
      </c>
      <c r="C97" s="25">
        <v>2256000</v>
      </c>
      <c r="D97" s="11">
        <f>IF(AND($N97&gt;' '!F$13,' '!F$13&gt;=$C97),1,0)</f>
        <v>0</v>
      </c>
      <c r="E97" s="11">
        <f>IF(AND($N97&gt;' '!G$13,' '!G$13&gt;=$C97),1,0)</f>
        <v>0</v>
      </c>
      <c r="F97" s="11">
        <f>IF(AND($N97&gt;' '!H$13,' '!H$13&gt;=$C97),1,0)</f>
        <v>0</v>
      </c>
      <c r="G97" s="11">
        <f>IF(AND($N97&gt;' '!I$13,' '!I$13&gt;=$C97),1,0)</f>
        <v>0</v>
      </c>
      <c r="H97" s="11">
        <f>IF(AND($N97&gt;' '!J$13,' '!J$13&gt;=$C97),1,0)</f>
        <v>0</v>
      </c>
      <c r="I97" s="11">
        <f>IF(AND($N97&gt;' '!K$13,' '!K$13&gt;=$C97),1,0)</f>
        <v>0</v>
      </c>
      <c r="J97" s="11">
        <f>IF(AND($N97&gt;' '!L$13,' '!L$13&gt;=$C97),1,0)</f>
        <v>0</v>
      </c>
      <c r="K97" s="11">
        <f>IF(AND($N97&gt;' '!M$13,' '!M$13&gt;=$C97),1,0)</f>
        <v>0</v>
      </c>
      <c r="L97" s="11">
        <f>IF(AND($N97&gt;' '!N$13,' '!N$13&gt;=$C97),1,0)</f>
        <v>0</v>
      </c>
      <c r="M97" s="11">
        <f>IF(AND($N97&gt;' '!O$13,' '!O$13&gt;=$C97),1,0)</f>
        <v>0</v>
      </c>
      <c r="N97" s="25">
        <v>2260000</v>
      </c>
      <c r="O97" s="17">
        <v>1499200</v>
      </c>
      <c r="P97" s="17">
        <v>1499200</v>
      </c>
      <c r="Q97" s="17">
        <v>1499200</v>
      </c>
      <c r="R97" s="17">
        <v>1499200</v>
      </c>
      <c r="S97" s="17">
        <v>1499200</v>
      </c>
      <c r="T97" s="17">
        <v>1499200</v>
      </c>
      <c r="U97" s="17">
        <v>1499200</v>
      </c>
      <c r="V97" s="17">
        <v>1499200</v>
      </c>
      <c r="W97" s="17">
        <v>1499200</v>
      </c>
      <c r="X97" s="17">
        <v>1499200</v>
      </c>
    </row>
    <row r="98" spans="2:24">
      <c r="B98" s="20">
        <v>1</v>
      </c>
      <c r="C98" s="25">
        <v>2260000</v>
      </c>
      <c r="D98" s="11">
        <f>IF(AND($N98&gt;' '!F$13,' '!F$13&gt;=$C98),1,0)</f>
        <v>0</v>
      </c>
      <c r="E98" s="11">
        <f>IF(AND($N98&gt;' '!G$13,' '!G$13&gt;=$C98),1,0)</f>
        <v>0</v>
      </c>
      <c r="F98" s="11">
        <f>IF(AND($N98&gt;' '!H$13,' '!H$13&gt;=$C98),1,0)</f>
        <v>0</v>
      </c>
      <c r="G98" s="11">
        <f>IF(AND($N98&gt;' '!I$13,' '!I$13&gt;=$C98),1,0)</f>
        <v>0</v>
      </c>
      <c r="H98" s="11">
        <f>IF(AND($N98&gt;' '!J$13,' '!J$13&gt;=$C98),1,0)</f>
        <v>0</v>
      </c>
      <c r="I98" s="11">
        <f>IF(AND($N98&gt;' '!K$13,' '!K$13&gt;=$C98),1,0)</f>
        <v>0</v>
      </c>
      <c r="J98" s="11">
        <f>IF(AND($N98&gt;' '!L$13,' '!L$13&gt;=$C98),1,0)</f>
        <v>0</v>
      </c>
      <c r="K98" s="11">
        <f>IF(AND($N98&gt;' '!M$13,' '!M$13&gt;=$C98),1,0)</f>
        <v>0</v>
      </c>
      <c r="L98" s="11">
        <f>IF(AND($N98&gt;' '!N$13,' '!N$13&gt;=$C98),1,0)</f>
        <v>0</v>
      </c>
      <c r="M98" s="11">
        <f>IF(AND($N98&gt;' '!O$13,' '!O$13&gt;=$C98),1,0)</f>
        <v>0</v>
      </c>
      <c r="N98" s="25">
        <v>2264000</v>
      </c>
      <c r="O98" s="17">
        <v>1502000</v>
      </c>
      <c r="P98" s="17">
        <v>1502000</v>
      </c>
      <c r="Q98" s="17">
        <v>1502000</v>
      </c>
      <c r="R98" s="17">
        <v>1502000</v>
      </c>
      <c r="S98" s="17">
        <v>1502000</v>
      </c>
      <c r="T98" s="17">
        <v>1502000</v>
      </c>
      <c r="U98" s="17">
        <v>1502000</v>
      </c>
      <c r="V98" s="17">
        <v>1502000</v>
      </c>
      <c r="W98" s="17">
        <v>1502000</v>
      </c>
      <c r="X98" s="17">
        <v>1502000</v>
      </c>
    </row>
    <row r="99" spans="2:24">
      <c r="B99" s="20">
        <v>2</v>
      </c>
      <c r="C99" s="25">
        <v>2264000</v>
      </c>
      <c r="D99" s="11">
        <f>IF(AND($N99&gt;' '!F$13,' '!F$13&gt;=$C99),1,0)</f>
        <v>0</v>
      </c>
      <c r="E99" s="11">
        <f>IF(AND($N99&gt;' '!G$13,' '!G$13&gt;=$C99),1,0)</f>
        <v>0</v>
      </c>
      <c r="F99" s="11">
        <f>IF(AND($N99&gt;' '!H$13,' '!H$13&gt;=$C99),1,0)</f>
        <v>0</v>
      </c>
      <c r="G99" s="11">
        <f>IF(AND($N99&gt;' '!I$13,' '!I$13&gt;=$C99),1,0)</f>
        <v>0</v>
      </c>
      <c r="H99" s="11">
        <f>IF(AND($N99&gt;' '!J$13,' '!J$13&gt;=$C99),1,0)</f>
        <v>0</v>
      </c>
      <c r="I99" s="11">
        <f>IF(AND($N99&gt;' '!K$13,' '!K$13&gt;=$C99),1,0)</f>
        <v>0</v>
      </c>
      <c r="J99" s="11">
        <f>IF(AND($N99&gt;' '!L$13,' '!L$13&gt;=$C99),1,0)</f>
        <v>0</v>
      </c>
      <c r="K99" s="11">
        <f>IF(AND($N99&gt;' '!M$13,' '!M$13&gt;=$C99),1,0)</f>
        <v>0</v>
      </c>
      <c r="L99" s="11">
        <f>IF(AND($N99&gt;' '!N$13,' '!N$13&gt;=$C99),1,0)</f>
        <v>0</v>
      </c>
      <c r="M99" s="11">
        <f>IF(AND($N99&gt;' '!O$13,' '!O$13&gt;=$C99),1,0)</f>
        <v>0</v>
      </c>
      <c r="N99" s="25">
        <v>2268000</v>
      </c>
      <c r="O99" s="17">
        <v>1504800</v>
      </c>
      <c r="P99" s="17">
        <v>1504800</v>
      </c>
      <c r="Q99" s="17">
        <v>1504800</v>
      </c>
      <c r="R99" s="17">
        <v>1504800</v>
      </c>
      <c r="S99" s="17">
        <v>1504800</v>
      </c>
      <c r="T99" s="17">
        <v>1504800</v>
      </c>
      <c r="U99" s="17">
        <v>1504800</v>
      </c>
      <c r="V99" s="17">
        <v>1504800</v>
      </c>
      <c r="W99" s="17">
        <v>1504800</v>
      </c>
      <c r="X99" s="17">
        <v>1504800</v>
      </c>
    </row>
    <row r="100" spans="2:24">
      <c r="B100" s="20">
        <v>3</v>
      </c>
      <c r="C100" s="26">
        <v>2268000</v>
      </c>
      <c r="D100" s="11">
        <f>IF(AND($N100&gt;' '!F$13,' '!F$13&gt;=$C100),1,0)</f>
        <v>0</v>
      </c>
      <c r="E100" s="11">
        <f>IF(AND($N100&gt;' '!G$13,' '!G$13&gt;=$C100),1,0)</f>
        <v>0</v>
      </c>
      <c r="F100" s="11">
        <f>IF(AND($N100&gt;' '!H$13,' '!H$13&gt;=$C100),1,0)</f>
        <v>0</v>
      </c>
      <c r="G100" s="11">
        <f>IF(AND($N100&gt;' '!I$13,' '!I$13&gt;=$C100),1,0)</f>
        <v>0</v>
      </c>
      <c r="H100" s="11">
        <f>IF(AND($N100&gt;' '!J$13,' '!J$13&gt;=$C100),1,0)</f>
        <v>0</v>
      </c>
      <c r="I100" s="11">
        <f>IF(AND($N100&gt;' '!K$13,' '!K$13&gt;=$C100),1,0)</f>
        <v>0</v>
      </c>
      <c r="J100" s="11">
        <f>IF(AND($N100&gt;' '!L$13,' '!L$13&gt;=$C100),1,0)</f>
        <v>0</v>
      </c>
      <c r="K100" s="11">
        <f>IF(AND($N100&gt;' '!M$13,' '!M$13&gt;=$C100),1,0)</f>
        <v>0</v>
      </c>
      <c r="L100" s="11">
        <f>IF(AND($N100&gt;' '!N$13,' '!N$13&gt;=$C100),1,0)</f>
        <v>0</v>
      </c>
      <c r="M100" s="11">
        <f>IF(AND($N100&gt;' '!O$13,' '!O$13&gt;=$C100),1,0)</f>
        <v>0</v>
      </c>
      <c r="N100" s="26">
        <v>2272000</v>
      </c>
      <c r="O100" s="19">
        <v>1507600</v>
      </c>
      <c r="P100" s="19">
        <v>1507600</v>
      </c>
      <c r="Q100" s="19">
        <v>1507600</v>
      </c>
      <c r="R100" s="19">
        <v>1507600</v>
      </c>
      <c r="S100" s="19">
        <v>1507600</v>
      </c>
      <c r="T100" s="19">
        <v>1507600</v>
      </c>
      <c r="U100" s="19">
        <v>1507600</v>
      </c>
      <c r="V100" s="19">
        <v>1507600</v>
      </c>
      <c r="W100" s="19">
        <v>1507600</v>
      </c>
      <c r="X100" s="19">
        <v>1507600</v>
      </c>
    </row>
    <row r="101" spans="2:24">
      <c r="B101" s="20">
        <v>4</v>
      </c>
      <c r="C101" s="25">
        <v>2272000</v>
      </c>
      <c r="D101" s="11">
        <f>IF(AND($N101&gt;' '!F$13,' '!F$13&gt;=$C101),1,0)</f>
        <v>0</v>
      </c>
      <c r="E101" s="11">
        <f>IF(AND($N101&gt;' '!G$13,' '!G$13&gt;=$C101),1,0)</f>
        <v>0</v>
      </c>
      <c r="F101" s="11">
        <f>IF(AND($N101&gt;' '!H$13,' '!H$13&gt;=$C101),1,0)</f>
        <v>0</v>
      </c>
      <c r="G101" s="11">
        <f>IF(AND($N101&gt;' '!I$13,' '!I$13&gt;=$C101),1,0)</f>
        <v>0</v>
      </c>
      <c r="H101" s="11">
        <f>IF(AND($N101&gt;' '!J$13,' '!J$13&gt;=$C101),1,0)</f>
        <v>0</v>
      </c>
      <c r="I101" s="11">
        <f>IF(AND($N101&gt;' '!K$13,' '!K$13&gt;=$C101),1,0)</f>
        <v>0</v>
      </c>
      <c r="J101" s="11">
        <f>IF(AND($N101&gt;' '!L$13,' '!L$13&gt;=$C101),1,0)</f>
        <v>0</v>
      </c>
      <c r="K101" s="11">
        <f>IF(AND($N101&gt;' '!M$13,' '!M$13&gt;=$C101),1,0)</f>
        <v>0</v>
      </c>
      <c r="L101" s="11">
        <f>IF(AND($N101&gt;' '!N$13,' '!N$13&gt;=$C101),1,0)</f>
        <v>0</v>
      </c>
      <c r="M101" s="11">
        <f>IF(AND($N101&gt;' '!O$13,' '!O$13&gt;=$C101),1,0)</f>
        <v>0</v>
      </c>
      <c r="N101" s="25">
        <v>2276000</v>
      </c>
      <c r="O101" s="17">
        <v>1510400</v>
      </c>
      <c r="P101" s="17">
        <v>1510400</v>
      </c>
      <c r="Q101" s="17">
        <v>1510400</v>
      </c>
      <c r="R101" s="17">
        <v>1510400</v>
      </c>
      <c r="S101" s="17">
        <v>1510400</v>
      </c>
      <c r="T101" s="17">
        <v>1510400</v>
      </c>
      <c r="U101" s="17">
        <v>1510400</v>
      </c>
      <c r="V101" s="17">
        <v>1510400</v>
      </c>
      <c r="W101" s="17">
        <v>1510400</v>
      </c>
      <c r="X101" s="17">
        <v>1510400</v>
      </c>
    </row>
    <row r="102" spans="2:24">
      <c r="B102" s="18">
        <v>5</v>
      </c>
      <c r="C102" s="25">
        <v>2276000</v>
      </c>
      <c r="D102" s="11">
        <f>IF(AND($N102&gt;' '!F$13,' '!F$13&gt;=$C102),1,0)</f>
        <v>0</v>
      </c>
      <c r="E102" s="11">
        <f>IF(AND($N102&gt;' '!G$13,' '!G$13&gt;=$C102),1,0)</f>
        <v>0</v>
      </c>
      <c r="F102" s="11">
        <f>IF(AND($N102&gt;' '!H$13,' '!H$13&gt;=$C102),1,0)</f>
        <v>0</v>
      </c>
      <c r="G102" s="11">
        <f>IF(AND($N102&gt;' '!I$13,' '!I$13&gt;=$C102),1,0)</f>
        <v>0</v>
      </c>
      <c r="H102" s="11">
        <f>IF(AND($N102&gt;' '!J$13,' '!J$13&gt;=$C102),1,0)</f>
        <v>0</v>
      </c>
      <c r="I102" s="11">
        <f>IF(AND($N102&gt;' '!K$13,' '!K$13&gt;=$C102),1,0)</f>
        <v>0</v>
      </c>
      <c r="J102" s="11">
        <f>IF(AND($N102&gt;' '!L$13,' '!L$13&gt;=$C102),1,0)</f>
        <v>0</v>
      </c>
      <c r="K102" s="11">
        <f>IF(AND($N102&gt;' '!M$13,' '!M$13&gt;=$C102),1,0)</f>
        <v>0</v>
      </c>
      <c r="L102" s="11">
        <f>IF(AND($N102&gt;' '!N$13,' '!N$13&gt;=$C102),1,0)</f>
        <v>0</v>
      </c>
      <c r="M102" s="11">
        <f>IF(AND($N102&gt;' '!O$13,' '!O$13&gt;=$C102),1,0)</f>
        <v>0</v>
      </c>
      <c r="N102" s="25">
        <v>2280000</v>
      </c>
      <c r="O102" s="17">
        <v>1513200</v>
      </c>
      <c r="P102" s="17">
        <v>1513200</v>
      </c>
      <c r="Q102" s="17">
        <v>1513200</v>
      </c>
      <c r="R102" s="17">
        <v>1513200</v>
      </c>
      <c r="S102" s="17">
        <v>1513200</v>
      </c>
      <c r="T102" s="17">
        <v>1513200</v>
      </c>
      <c r="U102" s="17">
        <v>1513200</v>
      </c>
      <c r="V102" s="17">
        <v>1513200</v>
      </c>
      <c r="W102" s="17">
        <v>1513200</v>
      </c>
      <c r="X102" s="17">
        <v>1513200</v>
      </c>
    </row>
    <row r="103" spans="2:24">
      <c r="B103" s="20">
        <v>1</v>
      </c>
      <c r="C103" s="25">
        <v>2280000</v>
      </c>
      <c r="D103" s="11">
        <f>IF(AND($N103&gt;' '!F$13,' '!F$13&gt;=$C103),1,0)</f>
        <v>0</v>
      </c>
      <c r="E103" s="11">
        <f>IF(AND($N103&gt;' '!G$13,' '!G$13&gt;=$C103),1,0)</f>
        <v>0</v>
      </c>
      <c r="F103" s="11">
        <f>IF(AND($N103&gt;' '!H$13,' '!H$13&gt;=$C103),1,0)</f>
        <v>0</v>
      </c>
      <c r="G103" s="11">
        <f>IF(AND($N103&gt;' '!I$13,' '!I$13&gt;=$C103),1,0)</f>
        <v>0</v>
      </c>
      <c r="H103" s="11">
        <f>IF(AND($N103&gt;' '!J$13,' '!J$13&gt;=$C103),1,0)</f>
        <v>0</v>
      </c>
      <c r="I103" s="11">
        <f>IF(AND($N103&gt;' '!K$13,' '!K$13&gt;=$C103),1,0)</f>
        <v>0</v>
      </c>
      <c r="J103" s="11">
        <f>IF(AND($N103&gt;' '!L$13,' '!L$13&gt;=$C103),1,0)</f>
        <v>0</v>
      </c>
      <c r="K103" s="11">
        <f>IF(AND($N103&gt;' '!M$13,' '!M$13&gt;=$C103),1,0)</f>
        <v>0</v>
      </c>
      <c r="L103" s="11">
        <f>IF(AND($N103&gt;' '!N$13,' '!N$13&gt;=$C103),1,0)</f>
        <v>0</v>
      </c>
      <c r="M103" s="11">
        <f>IF(AND($N103&gt;' '!O$13,' '!O$13&gt;=$C103),1,0)</f>
        <v>0</v>
      </c>
      <c r="N103" s="25">
        <v>2284000</v>
      </c>
      <c r="O103" s="17">
        <v>1516000</v>
      </c>
      <c r="P103" s="17">
        <v>1516000</v>
      </c>
      <c r="Q103" s="17">
        <v>1516000</v>
      </c>
      <c r="R103" s="17">
        <v>1516000</v>
      </c>
      <c r="S103" s="17">
        <v>1516000</v>
      </c>
      <c r="T103" s="17">
        <v>1516000</v>
      </c>
      <c r="U103" s="17">
        <v>1516000</v>
      </c>
      <c r="V103" s="17">
        <v>1516000</v>
      </c>
      <c r="W103" s="17">
        <v>1516000</v>
      </c>
      <c r="X103" s="17">
        <v>1516000</v>
      </c>
    </row>
    <row r="104" spans="2:24">
      <c r="B104" s="20">
        <v>2</v>
      </c>
      <c r="C104" s="25">
        <v>2284000</v>
      </c>
      <c r="D104" s="11">
        <f>IF(AND($N104&gt;' '!F$13,' '!F$13&gt;=$C104),1,0)</f>
        <v>0</v>
      </c>
      <c r="E104" s="11">
        <f>IF(AND($N104&gt;' '!G$13,' '!G$13&gt;=$C104),1,0)</f>
        <v>0</v>
      </c>
      <c r="F104" s="11">
        <f>IF(AND($N104&gt;' '!H$13,' '!H$13&gt;=$C104),1,0)</f>
        <v>0</v>
      </c>
      <c r="G104" s="11">
        <f>IF(AND($N104&gt;' '!I$13,' '!I$13&gt;=$C104),1,0)</f>
        <v>0</v>
      </c>
      <c r="H104" s="11">
        <f>IF(AND($N104&gt;' '!J$13,' '!J$13&gt;=$C104),1,0)</f>
        <v>0</v>
      </c>
      <c r="I104" s="11">
        <f>IF(AND($N104&gt;' '!K$13,' '!K$13&gt;=$C104),1,0)</f>
        <v>0</v>
      </c>
      <c r="J104" s="11">
        <f>IF(AND($N104&gt;' '!L$13,' '!L$13&gt;=$C104),1,0)</f>
        <v>0</v>
      </c>
      <c r="K104" s="11">
        <f>IF(AND($N104&gt;' '!M$13,' '!M$13&gt;=$C104),1,0)</f>
        <v>0</v>
      </c>
      <c r="L104" s="11">
        <f>IF(AND($N104&gt;' '!N$13,' '!N$13&gt;=$C104),1,0)</f>
        <v>0</v>
      </c>
      <c r="M104" s="11">
        <f>IF(AND($N104&gt;' '!O$13,' '!O$13&gt;=$C104),1,0)</f>
        <v>0</v>
      </c>
      <c r="N104" s="25">
        <v>2288000</v>
      </c>
      <c r="O104" s="17">
        <v>1518800</v>
      </c>
      <c r="P104" s="17">
        <v>1518800</v>
      </c>
      <c r="Q104" s="17">
        <v>1518800</v>
      </c>
      <c r="R104" s="17">
        <v>1518800</v>
      </c>
      <c r="S104" s="17">
        <v>1518800</v>
      </c>
      <c r="T104" s="17">
        <v>1518800</v>
      </c>
      <c r="U104" s="17">
        <v>1518800</v>
      </c>
      <c r="V104" s="17">
        <v>1518800</v>
      </c>
      <c r="W104" s="17">
        <v>1518800</v>
      </c>
      <c r="X104" s="17">
        <v>1518800</v>
      </c>
    </row>
    <row r="105" spans="2:24">
      <c r="B105" s="20">
        <v>3</v>
      </c>
      <c r="C105" s="26">
        <v>2288000</v>
      </c>
      <c r="D105" s="11">
        <f>IF(AND($N105&gt;' '!F$13,' '!F$13&gt;=$C105),1,0)</f>
        <v>0</v>
      </c>
      <c r="E105" s="11">
        <f>IF(AND($N105&gt;' '!G$13,' '!G$13&gt;=$C105),1,0)</f>
        <v>0</v>
      </c>
      <c r="F105" s="11">
        <f>IF(AND($N105&gt;' '!H$13,' '!H$13&gt;=$C105),1,0)</f>
        <v>0</v>
      </c>
      <c r="G105" s="11">
        <f>IF(AND($N105&gt;' '!I$13,' '!I$13&gt;=$C105),1,0)</f>
        <v>0</v>
      </c>
      <c r="H105" s="11">
        <f>IF(AND($N105&gt;' '!J$13,' '!J$13&gt;=$C105),1,0)</f>
        <v>0</v>
      </c>
      <c r="I105" s="11">
        <f>IF(AND($N105&gt;' '!K$13,' '!K$13&gt;=$C105),1,0)</f>
        <v>0</v>
      </c>
      <c r="J105" s="11">
        <f>IF(AND($N105&gt;' '!L$13,' '!L$13&gt;=$C105),1,0)</f>
        <v>0</v>
      </c>
      <c r="K105" s="11">
        <f>IF(AND($N105&gt;' '!M$13,' '!M$13&gt;=$C105),1,0)</f>
        <v>0</v>
      </c>
      <c r="L105" s="11">
        <f>IF(AND($N105&gt;' '!N$13,' '!N$13&gt;=$C105),1,0)</f>
        <v>0</v>
      </c>
      <c r="M105" s="11">
        <f>IF(AND($N105&gt;' '!O$13,' '!O$13&gt;=$C105),1,0)</f>
        <v>0</v>
      </c>
      <c r="N105" s="26">
        <v>2292000</v>
      </c>
      <c r="O105" s="19">
        <v>1521600</v>
      </c>
      <c r="P105" s="19">
        <v>1521600</v>
      </c>
      <c r="Q105" s="19">
        <v>1521600</v>
      </c>
      <c r="R105" s="19">
        <v>1521600</v>
      </c>
      <c r="S105" s="19">
        <v>1521600</v>
      </c>
      <c r="T105" s="19">
        <v>1521600</v>
      </c>
      <c r="U105" s="19">
        <v>1521600</v>
      </c>
      <c r="V105" s="19">
        <v>1521600</v>
      </c>
      <c r="W105" s="19">
        <v>1521600</v>
      </c>
      <c r="X105" s="19">
        <v>1521600</v>
      </c>
    </row>
    <row r="106" spans="2:24">
      <c r="B106" s="20">
        <v>4</v>
      </c>
      <c r="C106" s="25">
        <v>2292000</v>
      </c>
      <c r="D106" s="11">
        <f>IF(AND($N106&gt;' '!F$13,' '!F$13&gt;=$C106),1,0)</f>
        <v>0</v>
      </c>
      <c r="E106" s="11">
        <f>IF(AND($N106&gt;' '!G$13,' '!G$13&gt;=$C106),1,0)</f>
        <v>0</v>
      </c>
      <c r="F106" s="11">
        <f>IF(AND($N106&gt;' '!H$13,' '!H$13&gt;=$C106),1,0)</f>
        <v>0</v>
      </c>
      <c r="G106" s="11">
        <f>IF(AND($N106&gt;' '!I$13,' '!I$13&gt;=$C106),1,0)</f>
        <v>0</v>
      </c>
      <c r="H106" s="11">
        <f>IF(AND($N106&gt;' '!J$13,' '!J$13&gt;=$C106),1,0)</f>
        <v>0</v>
      </c>
      <c r="I106" s="11">
        <f>IF(AND($N106&gt;' '!K$13,' '!K$13&gt;=$C106),1,0)</f>
        <v>0</v>
      </c>
      <c r="J106" s="11">
        <f>IF(AND($N106&gt;' '!L$13,' '!L$13&gt;=$C106),1,0)</f>
        <v>0</v>
      </c>
      <c r="K106" s="11">
        <f>IF(AND($N106&gt;' '!M$13,' '!M$13&gt;=$C106),1,0)</f>
        <v>0</v>
      </c>
      <c r="L106" s="11">
        <f>IF(AND($N106&gt;' '!N$13,' '!N$13&gt;=$C106),1,0)</f>
        <v>0</v>
      </c>
      <c r="M106" s="11">
        <f>IF(AND($N106&gt;' '!O$13,' '!O$13&gt;=$C106),1,0)</f>
        <v>0</v>
      </c>
      <c r="N106" s="25">
        <v>2296000</v>
      </c>
      <c r="O106" s="17">
        <v>1524400</v>
      </c>
      <c r="P106" s="17">
        <v>1524400</v>
      </c>
      <c r="Q106" s="17">
        <v>1524400</v>
      </c>
      <c r="R106" s="17">
        <v>1524400</v>
      </c>
      <c r="S106" s="17">
        <v>1524400</v>
      </c>
      <c r="T106" s="17">
        <v>1524400</v>
      </c>
      <c r="U106" s="17">
        <v>1524400</v>
      </c>
      <c r="V106" s="17">
        <v>1524400</v>
      </c>
      <c r="W106" s="17">
        <v>1524400</v>
      </c>
      <c r="X106" s="17">
        <v>1524400</v>
      </c>
    </row>
    <row r="107" spans="2:24">
      <c r="B107" s="18">
        <v>5</v>
      </c>
      <c r="C107" s="25">
        <v>2296000</v>
      </c>
      <c r="D107" s="11">
        <f>IF(AND($N107&gt;' '!F$13,' '!F$13&gt;=$C107),1,0)</f>
        <v>0</v>
      </c>
      <c r="E107" s="11">
        <f>IF(AND($N107&gt;' '!G$13,' '!G$13&gt;=$C107),1,0)</f>
        <v>0</v>
      </c>
      <c r="F107" s="11">
        <f>IF(AND($N107&gt;' '!H$13,' '!H$13&gt;=$C107),1,0)</f>
        <v>0</v>
      </c>
      <c r="G107" s="11">
        <f>IF(AND($N107&gt;' '!I$13,' '!I$13&gt;=$C107),1,0)</f>
        <v>0</v>
      </c>
      <c r="H107" s="11">
        <f>IF(AND($N107&gt;' '!J$13,' '!J$13&gt;=$C107),1,0)</f>
        <v>0</v>
      </c>
      <c r="I107" s="11">
        <f>IF(AND($N107&gt;' '!K$13,' '!K$13&gt;=$C107),1,0)</f>
        <v>0</v>
      </c>
      <c r="J107" s="11">
        <f>IF(AND($N107&gt;' '!L$13,' '!L$13&gt;=$C107),1,0)</f>
        <v>0</v>
      </c>
      <c r="K107" s="11">
        <f>IF(AND($N107&gt;' '!M$13,' '!M$13&gt;=$C107),1,0)</f>
        <v>0</v>
      </c>
      <c r="L107" s="11">
        <f>IF(AND($N107&gt;' '!N$13,' '!N$13&gt;=$C107),1,0)</f>
        <v>0</v>
      </c>
      <c r="M107" s="11">
        <f>IF(AND($N107&gt;' '!O$13,' '!O$13&gt;=$C107),1,0)</f>
        <v>0</v>
      </c>
      <c r="N107" s="25">
        <v>2300000</v>
      </c>
      <c r="O107" s="17">
        <v>1527200</v>
      </c>
      <c r="P107" s="17">
        <v>1527200</v>
      </c>
      <c r="Q107" s="17">
        <v>1527200</v>
      </c>
      <c r="R107" s="17">
        <v>1527200</v>
      </c>
      <c r="S107" s="17">
        <v>1527200</v>
      </c>
      <c r="T107" s="17">
        <v>1527200</v>
      </c>
      <c r="U107" s="17">
        <v>1527200</v>
      </c>
      <c r="V107" s="17">
        <v>1527200</v>
      </c>
      <c r="W107" s="17">
        <v>1527200</v>
      </c>
      <c r="X107" s="17">
        <v>1527200</v>
      </c>
    </row>
    <row r="108" spans="2:24">
      <c r="B108" s="20">
        <v>1</v>
      </c>
      <c r="C108" s="25">
        <v>2300000</v>
      </c>
      <c r="D108" s="11">
        <f>IF(AND($N108&gt;' '!F$13,' '!F$13&gt;=$C108),1,0)</f>
        <v>0</v>
      </c>
      <c r="E108" s="11">
        <f>IF(AND($N108&gt;' '!G$13,' '!G$13&gt;=$C108),1,0)</f>
        <v>0</v>
      </c>
      <c r="F108" s="11">
        <f>IF(AND($N108&gt;' '!H$13,' '!H$13&gt;=$C108),1,0)</f>
        <v>0</v>
      </c>
      <c r="G108" s="11">
        <f>IF(AND($N108&gt;' '!I$13,' '!I$13&gt;=$C108),1,0)</f>
        <v>0</v>
      </c>
      <c r="H108" s="11">
        <f>IF(AND($N108&gt;' '!J$13,' '!J$13&gt;=$C108),1,0)</f>
        <v>0</v>
      </c>
      <c r="I108" s="11">
        <f>IF(AND($N108&gt;' '!K$13,' '!K$13&gt;=$C108),1,0)</f>
        <v>0</v>
      </c>
      <c r="J108" s="11">
        <f>IF(AND($N108&gt;' '!L$13,' '!L$13&gt;=$C108),1,0)</f>
        <v>0</v>
      </c>
      <c r="K108" s="11">
        <f>IF(AND($N108&gt;' '!M$13,' '!M$13&gt;=$C108),1,0)</f>
        <v>0</v>
      </c>
      <c r="L108" s="11">
        <f>IF(AND($N108&gt;' '!N$13,' '!N$13&gt;=$C108),1,0)</f>
        <v>0</v>
      </c>
      <c r="M108" s="11">
        <f>IF(AND($N108&gt;' '!O$13,' '!O$13&gt;=$C108),1,0)</f>
        <v>0</v>
      </c>
      <c r="N108" s="25">
        <v>2304000</v>
      </c>
      <c r="O108" s="17">
        <v>1530000</v>
      </c>
      <c r="P108" s="17">
        <v>1530000</v>
      </c>
      <c r="Q108" s="17">
        <v>1530000</v>
      </c>
      <c r="R108" s="17">
        <v>1530000</v>
      </c>
      <c r="S108" s="17">
        <v>1530000</v>
      </c>
      <c r="T108" s="17">
        <v>1530000</v>
      </c>
      <c r="U108" s="17">
        <v>1530000</v>
      </c>
      <c r="V108" s="17">
        <v>1530000</v>
      </c>
      <c r="W108" s="17">
        <v>1530000</v>
      </c>
      <c r="X108" s="17">
        <v>1530000</v>
      </c>
    </row>
    <row r="109" spans="2:24">
      <c r="B109" s="20">
        <v>2</v>
      </c>
      <c r="C109" s="25">
        <v>2304000</v>
      </c>
      <c r="D109" s="11">
        <f>IF(AND($N109&gt;' '!F$13,' '!F$13&gt;=$C109),1,0)</f>
        <v>0</v>
      </c>
      <c r="E109" s="11">
        <f>IF(AND($N109&gt;' '!G$13,' '!G$13&gt;=$C109),1,0)</f>
        <v>0</v>
      </c>
      <c r="F109" s="11">
        <f>IF(AND($N109&gt;' '!H$13,' '!H$13&gt;=$C109),1,0)</f>
        <v>0</v>
      </c>
      <c r="G109" s="11">
        <f>IF(AND($N109&gt;' '!I$13,' '!I$13&gt;=$C109),1,0)</f>
        <v>0</v>
      </c>
      <c r="H109" s="11">
        <f>IF(AND($N109&gt;' '!J$13,' '!J$13&gt;=$C109),1,0)</f>
        <v>0</v>
      </c>
      <c r="I109" s="11">
        <f>IF(AND($N109&gt;' '!K$13,' '!K$13&gt;=$C109),1,0)</f>
        <v>0</v>
      </c>
      <c r="J109" s="11">
        <f>IF(AND($N109&gt;' '!L$13,' '!L$13&gt;=$C109),1,0)</f>
        <v>0</v>
      </c>
      <c r="K109" s="11">
        <f>IF(AND($N109&gt;' '!M$13,' '!M$13&gt;=$C109),1,0)</f>
        <v>0</v>
      </c>
      <c r="L109" s="11">
        <f>IF(AND($N109&gt;' '!N$13,' '!N$13&gt;=$C109),1,0)</f>
        <v>0</v>
      </c>
      <c r="M109" s="11">
        <f>IF(AND($N109&gt;' '!O$13,' '!O$13&gt;=$C109),1,0)</f>
        <v>0</v>
      </c>
      <c r="N109" s="25">
        <v>2308000</v>
      </c>
      <c r="O109" s="17">
        <v>1532800</v>
      </c>
      <c r="P109" s="17">
        <v>1532800</v>
      </c>
      <c r="Q109" s="17">
        <v>1532800</v>
      </c>
      <c r="R109" s="17">
        <v>1532800</v>
      </c>
      <c r="S109" s="17">
        <v>1532800</v>
      </c>
      <c r="T109" s="17">
        <v>1532800</v>
      </c>
      <c r="U109" s="17">
        <v>1532800</v>
      </c>
      <c r="V109" s="17">
        <v>1532800</v>
      </c>
      <c r="W109" s="17">
        <v>1532800</v>
      </c>
      <c r="X109" s="17">
        <v>1532800</v>
      </c>
    </row>
    <row r="110" spans="2:24">
      <c r="B110" s="20">
        <v>3</v>
      </c>
      <c r="C110" s="26">
        <v>2308000</v>
      </c>
      <c r="D110" s="11">
        <f>IF(AND($N110&gt;' '!F$13,' '!F$13&gt;=$C110),1,0)</f>
        <v>0</v>
      </c>
      <c r="E110" s="11">
        <f>IF(AND($N110&gt;' '!G$13,' '!G$13&gt;=$C110),1,0)</f>
        <v>0</v>
      </c>
      <c r="F110" s="11">
        <f>IF(AND($N110&gt;' '!H$13,' '!H$13&gt;=$C110),1,0)</f>
        <v>0</v>
      </c>
      <c r="G110" s="11">
        <f>IF(AND($N110&gt;' '!I$13,' '!I$13&gt;=$C110),1,0)</f>
        <v>0</v>
      </c>
      <c r="H110" s="11">
        <f>IF(AND($N110&gt;' '!J$13,' '!J$13&gt;=$C110),1,0)</f>
        <v>0</v>
      </c>
      <c r="I110" s="11">
        <f>IF(AND($N110&gt;' '!K$13,' '!K$13&gt;=$C110),1,0)</f>
        <v>0</v>
      </c>
      <c r="J110" s="11">
        <f>IF(AND($N110&gt;' '!L$13,' '!L$13&gt;=$C110),1,0)</f>
        <v>0</v>
      </c>
      <c r="K110" s="11">
        <f>IF(AND($N110&gt;' '!M$13,' '!M$13&gt;=$C110),1,0)</f>
        <v>0</v>
      </c>
      <c r="L110" s="11">
        <f>IF(AND($N110&gt;' '!N$13,' '!N$13&gt;=$C110),1,0)</f>
        <v>0</v>
      </c>
      <c r="M110" s="11">
        <f>IF(AND($N110&gt;' '!O$13,' '!O$13&gt;=$C110),1,0)</f>
        <v>0</v>
      </c>
      <c r="N110" s="26">
        <v>2312000</v>
      </c>
      <c r="O110" s="17">
        <v>1535600</v>
      </c>
      <c r="P110" s="17">
        <v>1535600</v>
      </c>
      <c r="Q110" s="17">
        <v>1535600</v>
      </c>
      <c r="R110" s="17">
        <v>1535600</v>
      </c>
      <c r="S110" s="17">
        <v>1535600</v>
      </c>
      <c r="T110" s="17">
        <v>1535600</v>
      </c>
      <c r="U110" s="17">
        <v>1535600</v>
      </c>
      <c r="V110" s="17">
        <v>1535600</v>
      </c>
      <c r="W110" s="17">
        <v>1535600</v>
      </c>
      <c r="X110" s="17">
        <v>1535600</v>
      </c>
    </row>
    <row r="111" spans="2:24">
      <c r="B111" s="20">
        <v>4</v>
      </c>
      <c r="C111" s="25">
        <v>2312000</v>
      </c>
      <c r="D111" s="11">
        <f>IF(AND($N111&gt;' '!F$13,' '!F$13&gt;=$C111),1,0)</f>
        <v>0</v>
      </c>
      <c r="E111" s="11">
        <f>IF(AND($N111&gt;' '!G$13,' '!G$13&gt;=$C111),1,0)</f>
        <v>0</v>
      </c>
      <c r="F111" s="11">
        <f>IF(AND($N111&gt;' '!H$13,' '!H$13&gt;=$C111),1,0)</f>
        <v>0</v>
      </c>
      <c r="G111" s="11">
        <f>IF(AND($N111&gt;' '!I$13,' '!I$13&gt;=$C111),1,0)</f>
        <v>0</v>
      </c>
      <c r="H111" s="11">
        <f>IF(AND($N111&gt;' '!J$13,' '!J$13&gt;=$C111),1,0)</f>
        <v>0</v>
      </c>
      <c r="I111" s="11">
        <f>IF(AND($N111&gt;' '!K$13,' '!K$13&gt;=$C111),1,0)</f>
        <v>0</v>
      </c>
      <c r="J111" s="11">
        <f>IF(AND($N111&gt;' '!L$13,' '!L$13&gt;=$C111),1,0)</f>
        <v>0</v>
      </c>
      <c r="K111" s="11">
        <f>IF(AND($N111&gt;' '!M$13,' '!M$13&gt;=$C111),1,0)</f>
        <v>0</v>
      </c>
      <c r="L111" s="11">
        <f>IF(AND($N111&gt;' '!N$13,' '!N$13&gt;=$C111),1,0)</f>
        <v>0</v>
      </c>
      <c r="M111" s="11">
        <f>IF(AND($N111&gt;' '!O$13,' '!O$13&gt;=$C111),1,0)</f>
        <v>0</v>
      </c>
      <c r="N111" s="25">
        <v>2316000</v>
      </c>
      <c r="O111" s="17">
        <v>1538400</v>
      </c>
      <c r="P111" s="17">
        <v>1538400</v>
      </c>
      <c r="Q111" s="17">
        <v>1538400</v>
      </c>
      <c r="R111" s="17">
        <v>1538400</v>
      </c>
      <c r="S111" s="17">
        <v>1538400</v>
      </c>
      <c r="T111" s="17">
        <v>1538400</v>
      </c>
      <c r="U111" s="17">
        <v>1538400</v>
      </c>
      <c r="V111" s="17">
        <v>1538400</v>
      </c>
      <c r="W111" s="17">
        <v>1538400</v>
      </c>
      <c r="X111" s="17">
        <v>1538400</v>
      </c>
    </row>
    <row r="112" spans="2:24">
      <c r="B112" s="18">
        <v>5</v>
      </c>
      <c r="C112" s="25">
        <v>2316000</v>
      </c>
      <c r="D112" s="11">
        <f>IF(AND($N112&gt;' '!F$13,' '!F$13&gt;=$C112),1,0)</f>
        <v>0</v>
      </c>
      <c r="E112" s="11">
        <f>IF(AND($N112&gt;' '!G$13,' '!G$13&gt;=$C112),1,0)</f>
        <v>0</v>
      </c>
      <c r="F112" s="11">
        <f>IF(AND($N112&gt;' '!H$13,' '!H$13&gt;=$C112),1,0)</f>
        <v>0</v>
      </c>
      <c r="G112" s="11">
        <f>IF(AND($N112&gt;' '!I$13,' '!I$13&gt;=$C112),1,0)</f>
        <v>0</v>
      </c>
      <c r="H112" s="11">
        <f>IF(AND($N112&gt;' '!J$13,' '!J$13&gt;=$C112),1,0)</f>
        <v>0</v>
      </c>
      <c r="I112" s="11">
        <f>IF(AND($N112&gt;' '!K$13,' '!K$13&gt;=$C112),1,0)</f>
        <v>0</v>
      </c>
      <c r="J112" s="11">
        <f>IF(AND($N112&gt;' '!L$13,' '!L$13&gt;=$C112),1,0)</f>
        <v>0</v>
      </c>
      <c r="K112" s="11">
        <f>IF(AND($N112&gt;' '!M$13,' '!M$13&gt;=$C112),1,0)</f>
        <v>0</v>
      </c>
      <c r="L112" s="11">
        <f>IF(AND($N112&gt;' '!N$13,' '!N$13&gt;=$C112),1,0)</f>
        <v>0</v>
      </c>
      <c r="M112" s="11">
        <f>IF(AND($N112&gt;' '!O$13,' '!O$13&gt;=$C112),1,0)</f>
        <v>0</v>
      </c>
      <c r="N112" s="25">
        <v>2320000</v>
      </c>
      <c r="O112" s="17">
        <v>1541200</v>
      </c>
      <c r="P112" s="17">
        <v>1541200</v>
      </c>
      <c r="Q112" s="17">
        <v>1541200</v>
      </c>
      <c r="R112" s="17">
        <v>1541200</v>
      </c>
      <c r="S112" s="17">
        <v>1541200</v>
      </c>
      <c r="T112" s="17">
        <v>1541200</v>
      </c>
      <c r="U112" s="17">
        <v>1541200</v>
      </c>
      <c r="V112" s="17">
        <v>1541200</v>
      </c>
      <c r="W112" s="17">
        <v>1541200</v>
      </c>
      <c r="X112" s="17">
        <v>1541200</v>
      </c>
    </row>
    <row r="113" spans="2:24">
      <c r="B113" s="20">
        <v>1</v>
      </c>
      <c r="C113" s="25">
        <v>2320000</v>
      </c>
      <c r="D113" s="11">
        <f>IF(AND($N113&gt;' '!F$13,' '!F$13&gt;=$C113),1,0)</f>
        <v>0</v>
      </c>
      <c r="E113" s="11">
        <f>IF(AND($N113&gt;' '!G$13,' '!G$13&gt;=$C113),1,0)</f>
        <v>0</v>
      </c>
      <c r="F113" s="11">
        <f>IF(AND($N113&gt;' '!H$13,' '!H$13&gt;=$C113),1,0)</f>
        <v>0</v>
      </c>
      <c r="G113" s="11">
        <f>IF(AND($N113&gt;' '!I$13,' '!I$13&gt;=$C113),1,0)</f>
        <v>0</v>
      </c>
      <c r="H113" s="11">
        <f>IF(AND($N113&gt;' '!J$13,' '!J$13&gt;=$C113),1,0)</f>
        <v>0</v>
      </c>
      <c r="I113" s="11">
        <f>IF(AND($N113&gt;' '!K$13,' '!K$13&gt;=$C113),1,0)</f>
        <v>0</v>
      </c>
      <c r="J113" s="11">
        <f>IF(AND($N113&gt;' '!L$13,' '!L$13&gt;=$C113),1,0)</f>
        <v>0</v>
      </c>
      <c r="K113" s="11">
        <f>IF(AND($N113&gt;' '!M$13,' '!M$13&gt;=$C113),1,0)</f>
        <v>0</v>
      </c>
      <c r="L113" s="11">
        <f>IF(AND($N113&gt;' '!N$13,' '!N$13&gt;=$C113),1,0)</f>
        <v>0</v>
      </c>
      <c r="M113" s="11">
        <f>IF(AND($N113&gt;' '!O$13,' '!O$13&gt;=$C113),1,0)</f>
        <v>0</v>
      </c>
      <c r="N113" s="25">
        <v>2324000</v>
      </c>
      <c r="O113" s="17">
        <v>1544000</v>
      </c>
      <c r="P113" s="17">
        <v>1544000</v>
      </c>
      <c r="Q113" s="17">
        <v>1544000</v>
      </c>
      <c r="R113" s="17">
        <v>1544000</v>
      </c>
      <c r="S113" s="17">
        <v>1544000</v>
      </c>
      <c r="T113" s="17">
        <v>1544000</v>
      </c>
      <c r="U113" s="17">
        <v>1544000</v>
      </c>
      <c r="V113" s="17">
        <v>1544000</v>
      </c>
      <c r="W113" s="17">
        <v>1544000</v>
      </c>
      <c r="X113" s="17">
        <v>1544000</v>
      </c>
    </row>
    <row r="114" spans="2:24">
      <c r="B114" s="20">
        <v>2</v>
      </c>
      <c r="C114" s="25">
        <v>2324000</v>
      </c>
      <c r="D114" s="11">
        <f>IF(AND($N114&gt;' '!F$13,' '!F$13&gt;=$C114),1,0)</f>
        <v>0</v>
      </c>
      <c r="E114" s="11">
        <f>IF(AND($N114&gt;' '!G$13,' '!G$13&gt;=$C114),1,0)</f>
        <v>0</v>
      </c>
      <c r="F114" s="11">
        <f>IF(AND($N114&gt;' '!H$13,' '!H$13&gt;=$C114),1,0)</f>
        <v>0</v>
      </c>
      <c r="G114" s="11">
        <f>IF(AND($N114&gt;' '!I$13,' '!I$13&gt;=$C114),1,0)</f>
        <v>0</v>
      </c>
      <c r="H114" s="11">
        <f>IF(AND($N114&gt;' '!J$13,' '!J$13&gt;=$C114),1,0)</f>
        <v>0</v>
      </c>
      <c r="I114" s="11">
        <f>IF(AND($N114&gt;' '!K$13,' '!K$13&gt;=$C114),1,0)</f>
        <v>0</v>
      </c>
      <c r="J114" s="11">
        <f>IF(AND($N114&gt;' '!L$13,' '!L$13&gt;=$C114),1,0)</f>
        <v>0</v>
      </c>
      <c r="K114" s="11">
        <f>IF(AND($N114&gt;' '!M$13,' '!M$13&gt;=$C114),1,0)</f>
        <v>0</v>
      </c>
      <c r="L114" s="11">
        <f>IF(AND($N114&gt;' '!N$13,' '!N$13&gt;=$C114),1,0)</f>
        <v>0</v>
      </c>
      <c r="M114" s="11">
        <f>IF(AND($N114&gt;' '!O$13,' '!O$13&gt;=$C114),1,0)</f>
        <v>0</v>
      </c>
      <c r="N114" s="25">
        <v>2328000</v>
      </c>
      <c r="O114" s="17">
        <v>1546800</v>
      </c>
      <c r="P114" s="17">
        <v>1546800</v>
      </c>
      <c r="Q114" s="17">
        <v>1546800</v>
      </c>
      <c r="R114" s="17">
        <v>1546800</v>
      </c>
      <c r="S114" s="17">
        <v>1546800</v>
      </c>
      <c r="T114" s="17">
        <v>1546800</v>
      </c>
      <c r="U114" s="17">
        <v>1546800</v>
      </c>
      <c r="V114" s="17">
        <v>1546800</v>
      </c>
      <c r="W114" s="17">
        <v>1546800</v>
      </c>
      <c r="X114" s="17">
        <v>1546800</v>
      </c>
    </row>
    <row r="115" spans="2:24">
      <c r="B115" s="20">
        <v>3</v>
      </c>
      <c r="C115" s="26">
        <v>2328000</v>
      </c>
      <c r="D115" s="11">
        <f>IF(AND($N115&gt;' '!F$13,' '!F$13&gt;=$C115),1,0)</f>
        <v>0</v>
      </c>
      <c r="E115" s="11">
        <f>IF(AND($N115&gt;' '!G$13,' '!G$13&gt;=$C115),1,0)</f>
        <v>0</v>
      </c>
      <c r="F115" s="11">
        <f>IF(AND($N115&gt;' '!H$13,' '!H$13&gt;=$C115),1,0)</f>
        <v>0</v>
      </c>
      <c r="G115" s="11">
        <f>IF(AND($N115&gt;' '!I$13,' '!I$13&gt;=$C115),1,0)</f>
        <v>0</v>
      </c>
      <c r="H115" s="11">
        <f>IF(AND($N115&gt;' '!J$13,' '!J$13&gt;=$C115),1,0)</f>
        <v>0</v>
      </c>
      <c r="I115" s="11">
        <f>IF(AND($N115&gt;' '!K$13,' '!K$13&gt;=$C115),1,0)</f>
        <v>0</v>
      </c>
      <c r="J115" s="11">
        <f>IF(AND($N115&gt;' '!L$13,' '!L$13&gt;=$C115),1,0)</f>
        <v>0</v>
      </c>
      <c r="K115" s="11">
        <f>IF(AND($N115&gt;' '!M$13,' '!M$13&gt;=$C115),1,0)</f>
        <v>0</v>
      </c>
      <c r="L115" s="11">
        <f>IF(AND($N115&gt;' '!N$13,' '!N$13&gt;=$C115),1,0)</f>
        <v>0</v>
      </c>
      <c r="M115" s="11">
        <f>IF(AND($N115&gt;' '!O$13,' '!O$13&gt;=$C115),1,0)</f>
        <v>0</v>
      </c>
      <c r="N115" s="26">
        <v>2332000</v>
      </c>
      <c r="O115" s="17">
        <v>1549600</v>
      </c>
      <c r="P115" s="17">
        <v>1549600</v>
      </c>
      <c r="Q115" s="17">
        <v>1549600</v>
      </c>
      <c r="R115" s="17">
        <v>1549600</v>
      </c>
      <c r="S115" s="17">
        <v>1549600</v>
      </c>
      <c r="T115" s="17">
        <v>1549600</v>
      </c>
      <c r="U115" s="17">
        <v>1549600</v>
      </c>
      <c r="V115" s="17">
        <v>1549600</v>
      </c>
      <c r="W115" s="17">
        <v>1549600</v>
      </c>
      <c r="X115" s="17">
        <v>1549600</v>
      </c>
    </row>
    <row r="116" spans="2:24">
      <c r="B116" s="20">
        <v>4</v>
      </c>
      <c r="C116" s="25">
        <v>2332000</v>
      </c>
      <c r="D116" s="11">
        <f>IF(AND($N116&gt;' '!F$13,' '!F$13&gt;=$C116),1,0)</f>
        <v>0</v>
      </c>
      <c r="E116" s="11">
        <f>IF(AND($N116&gt;' '!G$13,' '!G$13&gt;=$C116),1,0)</f>
        <v>0</v>
      </c>
      <c r="F116" s="11">
        <f>IF(AND($N116&gt;' '!H$13,' '!H$13&gt;=$C116),1,0)</f>
        <v>0</v>
      </c>
      <c r="G116" s="11">
        <f>IF(AND($N116&gt;' '!I$13,' '!I$13&gt;=$C116),1,0)</f>
        <v>0</v>
      </c>
      <c r="H116" s="11">
        <f>IF(AND($N116&gt;' '!J$13,' '!J$13&gt;=$C116),1,0)</f>
        <v>0</v>
      </c>
      <c r="I116" s="11">
        <f>IF(AND($N116&gt;' '!K$13,' '!K$13&gt;=$C116),1,0)</f>
        <v>0</v>
      </c>
      <c r="J116" s="11">
        <f>IF(AND($N116&gt;' '!L$13,' '!L$13&gt;=$C116),1,0)</f>
        <v>0</v>
      </c>
      <c r="K116" s="11">
        <f>IF(AND($N116&gt;' '!M$13,' '!M$13&gt;=$C116),1,0)</f>
        <v>0</v>
      </c>
      <c r="L116" s="11">
        <f>IF(AND($N116&gt;' '!N$13,' '!N$13&gt;=$C116),1,0)</f>
        <v>0</v>
      </c>
      <c r="M116" s="11">
        <f>IF(AND($N116&gt;' '!O$13,' '!O$13&gt;=$C116),1,0)</f>
        <v>0</v>
      </c>
      <c r="N116" s="25">
        <v>2336000</v>
      </c>
      <c r="O116" s="17">
        <v>1552400</v>
      </c>
      <c r="P116" s="17">
        <v>1552400</v>
      </c>
      <c r="Q116" s="17">
        <v>1552400</v>
      </c>
      <c r="R116" s="17">
        <v>1552400</v>
      </c>
      <c r="S116" s="17">
        <v>1552400</v>
      </c>
      <c r="T116" s="17">
        <v>1552400</v>
      </c>
      <c r="U116" s="17">
        <v>1552400</v>
      </c>
      <c r="V116" s="17">
        <v>1552400</v>
      </c>
      <c r="W116" s="17">
        <v>1552400</v>
      </c>
      <c r="X116" s="17">
        <v>1552400</v>
      </c>
    </row>
    <row r="117" spans="2:24">
      <c r="B117" s="18">
        <v>5</v>
      </c>
      <c r="C117" s="25">
        <v>2336000</v>
      </c>
      <c r="D117" s="11">
        <f>IF(AND($N117&gt;' '!F$13,' '!F$13&gt;=$C117),1,0)</f>
        <v>0</v>
      </c>
      <c r="E117" s="11">
        <f>IF(AND($N117&gt;' '!G$13,' '!G$13&gt;=$C117),1,0)</f>
        <v>0</v>
      </c>
      <c r="F117" s="11">
        <f>IF(AND($N117&gt;' '!H$13,' '!H$13&gt;=$C117),1,0)</f>
        <v>0</v>
      </c>
      <c r="G117" s="11">
        <f>IF(AND($N117&gt;' '!I$13,' '!I$13&gt;=$C117),1,0)</f>
        <v>0</v>
      </c>
      <c r="H117" s="11">
        <f>IF(AND($N117&gt;' '!J$13,' '!J$13&gt;=$C117),1,0)</f>
        <v>0</v>
      </c>
      <c r="I117" s="11">
        <f>IF(AND($N117&gt;' '!K$13,' '!K$13&gt;=$C117),1,0)</f>
        <v>0</v>
      </c>
      <c r="J117" s="11">
        <f>IF(AND($N117&gt;' '!L$13,' '!L$13&gt;=$C117),1,0)</f>
        <v>0</v>
      </c>
      <c r="K117" s="11">
        <f>IF(AND($N117&gt;' '!M$13,' '!M$13&gt;=$C117),1,0)</f>
        <v>0</v>
      </c>
      <c r="L117" s="11">
        <f>IF(AND($N117&gt;' '!N$13,' '!N$13&gt;=$C117),1,0)</f>
        <v>0</v>
      </c>
      <c r="M117" s="11">
        <f>IF(AND($N117&gt;' '!O$13,' '!O$13&gt;=$C117),1,0)</f>
        <v>0</v>
      </c>
      <c r="N117" s="25">
        <v>2340000</v>
      </c>
      <c r="O117" s="17">
        <v>1555200</v>
      </c>
      <c r="P117" s="17">
        <v>1555200</v>
      </c>
      <c r="Q117" s="17">
        <v>1555200</v>
      </c>
      <c r="R117" s="17">
        <v>1555200</v>
      </c>
      <c r="S117" s="17">
        <v>1555200</v>
      </c>
      <c r="T117" s="17">
        <v>1555200</v>
      </c>
      <c r="U117" s="17">
        <v>1555200</v>
      </c>
      <c r="V117" s="17">
        <v>1555200</v>
      </c>
      <c r="W117" s="17">
        <v>1555200</v>
      </c>
      <c r="X117" s="17">
        <v>1555200</v>
      </c>
    </row>
    <row r="118" spans="2:24">
      <c r="B118" s="20">
        <v>1</v>
      </c>
      <c r="C118" s="25">
        <v>2340000</v>
      </c>
      <c r="D118" s="11">
        <f>IF(AND($N118&gt;' '!F$13,' '!F$13&gt;=$C118),1,0)</f>
        <v>0</v>
      </c>
      <c r="E118" s="11">
        <f>IF(AND($N118&gt;' '!G$13,' '!G$13&gt;=$C118),1,0)</f>
        <v>0</v>
      </c>
      <c r="F118" s="11">
        <f>IF(AND($N118&gt;' '!H$13,' '!H$13&gt;=$C118),1,0)</f>
        <v>0</v>
      </c>
      <c r="G118" s="11">
        <f>IF(AND($N118&gt;' '!I$13,' '!I$13&gt;=$C118),1,0)</f>
        <v>0</v>
      </c>
      <c r="H118" s="11">
        <f>IF(AND($N118&gt;' '!J$13,' '!J$13&gt;=$C118),1,0)</f>
        <v>0</v>
      </c>
      <c r="I118" s="11">
        <f>IF(AND($N118&gt;' '!K$13,' '!K$13&gt;=$C118),1,0)</f>
        <v>0</v>
      </c>
      <c r="J118" s="11">
        <f>IF(AND($N118&gt;' '!L$13,' '!L$13&gt;=$C118),1,0)</f>
        <v>0</v>
      </c>
      <c r="K118" s="11">
        <f>IF(AND($N118&gt;' '!M$13,' '!M$13&gt;=$C118),1,0)</f>
        <v>0</v>
      </c>
      <c r="L118" s="11">
        <f>IF(AND($N118&gt;' '!N$13,' '!N$13&gt;=$C118),1,0)</f>
        <v>0</v>
      </c>
      <c r="M118" s="11">
        <f>IF(AND($N118&gt;' '!O$13,' '!O$13&gt;=$C118),1,0)</f>
        <v>0</v>
      </c>
      <c r="N118" s="25">
        <v>2344000</v>
      </c>
      <c r="O118" s="17">
        <v>1558000</v>
      </c>
      <c r="P118" s="17">
        <v>1558000</v>
      </c>
      <c r="Q118" s="17">
        <v>1558000</v>
      </c>
      <c r="R118" s="17">
        <v>1558000</v>
      </c>
      <c r="S118" s="17">
        <v>1558000</v>
      </c>
      <c r="T118" s="17">
        <v>1558000</v>
      </c>
      <c r="U118" s="17">
        <v>1558000</v>
      </c>
      <c r="V118" s="17">
        <v>1558000</v>
      </c>
      <c r="W118" s="17">
        <v>1558000</v>
      </c>
      <c r="X118" s="17">
        <v>1558000</v>
      </c>
    </row>
    <row r="119" spans="2:24">
      <c r="B119" s="20">
        <v>2</v>
      </c>
      <c r="C119" s="25">
        <v>2344000</v>
      </c>
      <c r="D119" s="11">
        <f>IF(AND($N119&gt;' '!F$13,' '!F$13&gt;=$C119),1,0)</f>
        <v>0</v>
      </c>
      <c r="E119" s="11">
        <f>IF(AND($N119&gt;' '!G$13,' '!G$13&gt;=$C119),1,0)</f>
        <v>0</v>
      </c>
      <c r="F119" s="11">
        <f>IF(AND($N119&gt;' '!H$13,' '!H$13&gt;=$C119),1,0)</f>
        <v>0</v>
      </c>
      <c r="G119" s="11">
        <f>IF(AND($N119&gt;' '!I$13,' '!I$13&gt;=$C119),1,0)</f>
        <v>0</v>
      </c>
      <c r="H119" s="11">
        <f>IF(AND($N119&gt;' '!J$13,' '!J$13&gt;=$C119),1,0)</f>
        <v>0</v>
      </c>
      <c r="I119" s="11">
        <f>IF(AND($N119&gt;' '!K$13,' '!K$13&gt;=$C119),1,0)</f>
        <v>0</v>
      </c>
      <c r="J119" s="11">
        <f>IF(AND($N119&gt;' '!L$13,' '!L$13&gt;=$C119),1,0)</f>
        <v>0</v>
      </c>
      <c r="K119" s="11">
        <f>IF(AND($N119&gt;' '!M$13,' '!M$13&gt;=$C119),1,0)</f>
        <v>0</v>
      </c>
      <c r="L119" s="11">
        <f>IF(AND($N119&gt;' '!N$13,' '!N$13&gt;=$C119),1,0)</f>
        <v>0</v>
      </c>
      <c r="M119" s="11">
        <f>IF(AND($N119&gt;' '!O$13,' '!O$13&gt;=$C119),1,0)</f>
        <v>0</v>
      </c>
      <c r="N119" s="25">
        <v>2348000</v>
      </c>
      <c r="O119" s="17">
        <v>1560800</v>
      </c>
      <c r="P119" s="17">
        <v>1560800</v>
      </c>
      <c r="Q119" s="17">
        <v>1560800</v>
      </c>
      <c r="R119" s="17">
        <v>1560800</v>
      </c>
      <c r="S119" s="17">
        <v>1560800</v>
      </c>
      <c r="T119" s="17">
        <v>1560800</v>
      </c>
      <c r="U119" s="17">
        <v>1560800</v>
      </c>
      <c r="V119" s="17">
        <v>1560800</v>
      </c>
      <c r="W119" s="17">
        <v>1560800</v>
      </c>
      <c r="X119" s="17">
        <v>1560800</v>
      </c>
    </row>
    <row r="120" spans="2:24">
      <c r="B120" s="20">
        <v>3</v>
      </c>
      <c r="C120" s="26">
        <v>2348000</v>
      </c>
      <c r="D120" s="11">
        <f>IF(AND($N120&gt;' '!F$13,' '!F$13&gt;=$C120),1,0)</f>
        <v>0</v>
      </c>
      <c r="E120" s="11">
        <f>IF(AND($N120&gt;' '!G$13,' '!G$13&gt;=$C120),1,0)</f>
        <v>0</v>
      </c>
      <c r="F120" s="11">
        <f>IF(AND($N120&gt;' '!H$13,' '!H$13&gt;=$C120),1,0)</f>
        <v>0</v>
      </c>
      <c r="G120" s="11">
        <f>IF(AND($N120&gt;' '!I$13,' '!I$13&gt;=$C120),1,0)</f>
        <v>0</v>
      </c>
      <c r="H120" s="11">
        <f>IF(AND($N120&gt;' '!J$13,' '!J$13&gt;=$C120),1,0)</f>
        <v>0</v>
      </c>
      <c r="I120" s="11">
        <f>IF(AND($N120&gt;' '!K$13,' '!K$13&gt;=$C120),1,0)</f>
        <v>0</v>
      </c>
      <c r="J120" s="11">
        <f>IF(AND($N120&gt;' '!L$13,' '!L$13&gt;=$C120),1,0)</f>
        <v>0</v>
      </c>
      <c r="K120" s="11">
        <f>IF(AND($N120&gt;' '!M$13,' '!M$13&gt;=$C120),1,0)</f>
        <v>0</v>
      </c>
      <c r="L120" s="11">
        <f>IF(AND($N120&gt;' '!N$13,' '!N$13&gt;=$C120),1,0)</f>
        <v>0</v>
      </c>
      <c r="M120" s="11">
        <f>IF(AND($N120&gt;' '!O$13,' '!O$13&gt;=$C120),1,0)</f>
        <v>0</v>
      </c>
      <c r="N120" s="26">
        <v>2352000</v>
      </c>
      <c r="O120" s="17">
        <v>1563600</v>
      </c>
      <c r="P120" s="17">
        <v>1563600</v>
      </c>
      <c r="Q120" s="17">
        <v>1563600</v>
      </c>
      <c r="R120" s="17">
        <v>1563600</v>
      </c>
      <c r="S120" s="17">
        <v>1563600</v>
      </c>
      <c r="T120" s="17">
        <v>1563600</v>
      </c>
      <c r="U120" s="17">
        <v>1563600</v>
      </c>
      <c r="V120" s="17">
        <v>1563600</v>
      </c>
      <c r="W120" s="17">
        <v>1563600</v>
      </c>
      <c r="X120" s="17">
        <v>1563600</v>
      </c>
    </row>
    <row r="121" spans="2:24">
      <c r="B121" s="20">
        <v>4</v>
      </c>
      <c r="C121" s="25">
        <v>2352000</v>
      </c>
      <c r="D121" s="11">
        <f>IF(AND($N121&gt;' '!F$13,' '!F$13&gt;=$C121),1,0)</f>
        <v>0</v>
      </c>
      <c r="E121" s="11">
        <f>IF(AND($N121&gt;' '!G$13,' '!G$13&gt;=$C121),1,0)</f>
        <v>0</v>
      </c>
      <c r="F121" s="11">
        <f>IF(AND($N121&gt;' '!H$13,' '!H$13&gt;=$C121),1,0)</f>
        <v>0</v>
      </c>
      <c r="G121" s="11">
        <f>IF(AND($N121&gt;' '!I$13,' '!I$13&gt;=$C121),1,0)</f>
        <v>0</v>
      </c>
      <c r="H121" s="11">
        <f>IF(AND($N121&gt;' '!J$13,' '!J$13&gt;=$C121),1,0)</f>
        <v>0</v>
      </c>
      <c r="I121" s="11">
        <f>IF(AND($N121&gt;' '!K$13,' '!K$13&gt;=$C121),1,0)</f>
        <v>0</v>
      </c>
      <c r="J121" s="11">
        <f>IF(AND($N121&gt;' '!L$13,' '!L$13&gt;=$C121),1,0)</f>
        <v>0</v>
      </c>
      <c r="K121" s="11">
        <f>IF(AND($N121&gt;' '!M$13,' '!M$13&gt;=$C121),1,0)</f>
        <v>0</v>
      </c>
      <c r="L121" s="11">
        <f>IF(AND($N121&gt;' '!N$13,' '!N$13&gt;=$C121),1,0)</f>
        <v>0</v>
      </c>
      <c r="M121" s="11">
        <f>IF(AND($N121&gt;' '!O$13,' '!O$13&gt;=$C121),1,0)</f>
        <v>0</v>
      </c>
      <c r="N121" s="25">
        <v>2356000</v>
      </c>
      <c r="O121" s="17">
        <v>1566400</v>
      </c>
      <c r="P121" s="17">
        <v>1566400</v>
      </c>
      <c r="Q121" s="17">
        <v>1566400</v>
      </c>
      <c r="R121" s="17">
        <v>1566400</v>
      </c>
      <c r="S121" s="17">
        <v>1566400</v>
      </c>
      <c r="T121" s="17">
        <v>1566400</v>
      </c>
      <c r="U121" s="17">
        <v>1566400</v>
      </c>
      <c r="V121" s="17">
        <v>1566400</v>
      </c>
      <c r="W121" s="17">
        <v>1566400</v>
      </c>
      <c r="X121" s="17">
        <v>1566400</v>
      </c>
    </row>
    <row r="122" spans="2:24">
      <c r="B122" s="18">
        <v>5</v>
      </c>
      <c r="C122" s="25">
        <v>2356000</v>
      </c>
      <c r="D122" s="11">
        <f>IF(AND($N122&gt;' '!F$13,' '!F$13&gt;=$C122),1,0)</f>
        <v>0</v>
      </c>
      <c r="E122" s="11">
        <f>IF(AND($N122&gt;' '!G$13,' '!G$13&gt;=$C122),1,0)</f>
        <v>0</v>
      </c>
      <c r="F122" s="11">
        <f>IF(AND($N122&gt;' '!H$13,' '!H$13&gt;=$C122),1,0)</f>
        <v>0</v>
      </c>
      <c r="G122" s="11">
        <f>IF(AND($N122&gt;' '!I$13,' '!I$13&gt;=$C122),1,0)</f>
        <v>0</v>
      </c>
      <c r="H122" s="11">
        <f>IF(AND($N122&gt;' '!J$13,' '!J$13&gt;=$C122),1,0)</f>
        <v>0</v>
      </c>
      <c r="I122" s="11">
        <f>IF(AND($N122&gt;' '!K$13,' '!K$13&gt;=$C122),1,0)</f>
        <v>0</v>
      </c>
      <c r="J122" s="11">
        <f>IF(AND($N122&gt;' '!L$13,' '!L$13&gt;=$C122),1,0)</f>
        <v>0</v>
      </c>
      <c r="K122" s="11">
        <f>IF(AND($N122&gt;' '!M$13,' '!M$13&gt;=$C122),1,0)</f>
        <v>0</v>
      </c>
      <c r="L122" s="11">
        <f>IF(AND($N122&gt;' '!N$13,' '!N$13&gt;=$C122),1,0)</f>
        <v>0</v>
      </c>
      <c r="M122" s="11">
        <f>IF(AND($N122&gt;' '!O$13,' '!O$13&gt;=$C122),1,0)</f>
        <v>0</v>
      </c>
      <c r="N122" s="25">
        <v>2360000</v>
      </c>
      <c r="O122" s="17">
        <v>1569200</v>
      </c>
      <c r="P122" s="17">
        <v>1569200</v>
      </c>
      <c r="Q122" s="17">
        <v>1569200</v>
      </c>
      <c r="R122" s="17">
        <v>1569200</v>
      </c>
      <c r="S122" s="17">
        <v>1569200</v>
      </c>
      <c r="T122" s="17">
        <v>1569200</v>
      </c>
      <c r="U122" s="17">
        <v>1569200</v>
      </c>
      <c r="V122" s="17">
        <v>1569200</v>
      </c>
      <c r="W122" s="17">
        <v>1569200</v>
      </c>
      <c r="X122" s="17">
        <v>1569200</v>
      </c>
    </row>
    <row r="123" spans="2:24">
      <c r="B123" s="20">
        <v>1</v>
      </c>
      <c r="C123" s="25">
        <v>2360000</v>
      </c>
      <c r="D123" s="11">
        <f>IF(AND($N123&gt;' '!F$13,' '!F$13&gt;=$C123),1,0)</f>
        <v>0</v>
      </c>
      <c r="E123" s="11">
        <f>IF(AND($N123&gt;' '!G$13,' '!G$13&gt;=$C123),1,0)</f>
        <v>0</v>
      </c>
      <c r="F123" s="11">
        <f>IF(AND($N123&gt;' '!H$13,' '!H$13&gt;=$C123),1,0)</f>
        <v>0</v>
      </c>
      <c r="G123" s="11">
        <f>IF(AND($N123&gt;' '!I$13,' '!I$13&gt;=$C123),1,0)</f>
        <v>0</v>
      </c>
      <c r="H123" s="11">
        <f>IF(AND($N123&gt;' '!J$13,' '!J$13&gt;=$C123),1,0)</f>
        <v>0</v>
      </c>
      <c r="I123" s="11">
        <f>IF(AND($N123&gt;' '!K$13,' '!K$13&gt;=$C123),1,0)</f>
        <v>0</v>
      </c>
      <c r="J123" s="11">
        <f>IF(AND($N123&gt;' '!L$13,' '!L$13&gt;=$C123),1,0)</f>
        <v>0</v>
      </c>
      <c r="K123" s="11">
        <f>IF(AND($N123&gt;' '!M$13,' '!M$13&gt;=$C123),1,0)</f>
        <v>0</v>
      </c>
      <c r="L123" s="11">
        <f>IF(AND($N123&gt;' '!N$13,' '!N$13&gt;=$C123),1,0)</f>
        <v>0</v>
      </c>
      <c r="M123" s="11">
        <f>IF(AND($N123&gt;' '!O$13,' '!O$13&gt;=$C123),1,0)</f>
        <v>0</v>
      </c>
      <c r="N123" s="25">
        <v>2364000</v>
      </c>
      <c r="O123" s="17">
        <v>1572000</v>
      </c>
      <c r="P123" s="17">
        <v>1572000</v>
      </c>
      <c r="Q123" s="17">
        <v>1572000</v>
      </c>
      <c r="R123" s="17">
        <v>1572000</v>
      </c>
      <c r="S123" s="17">
        <v>1572000</v>
      </c>
      <c r="T123" s="17">
        <v>1572000</v>
      </c>
      <c r="U123" s="17">
        <v>1572000</v>
      </c>
      <c r="V123" s="17">
        <v>1572000</v>
      </c>
      <c r="W123" s="17">
        <v>1572000</v>
      </c>
      <c r="X123" s="17">
        <v>1572000</v>
      </c>
    </row>
    <row r="124" spans="2:24">
      <c r="B124" s="20">
        <v>2</v>
      </c>
      <c r="C124" s="25">
        <v>2364000</v>
      </c>
      <c r="D124" s="11">
        <f>IF(AND($N124&gt;' '!F$13,' '!F$13&gt;=$C124),1,0)</f>
        <v>0</v>
      </c>
      <c r="E124" s="11">
        <f>IF(AND($N124&gt;' '!G$13,' '!G$13&gt;=$C124),1,0)</f>
        <v>0</v>
      </c>
      <c r="F124" s="11">
        <f>IF(AND($N124&gt;' '!H$13,' '!H$13&gt;=$C124),1,0)</f>
        <v>0</v>
      </c>
      <c r="G124" s="11">
        <f>IF(AND($N124&gt;' '!I$13,' '!I$13&gt;=$C124),1,0)</f>
        <v>0</v>
      </c>
      <c r="H124" s="11">
        <f>IF(AND($N124&gt;' '!J$13,' '!J$13&gt;=$C124),1,0)</f>
        <v>0</v>
      </c>
      <c r="I124" s="11">
        <f>IF(AND($N124&gt;' '!K$13,' '!K$13&gt;=$C124),1,0)</f>
        <v>0</v>
      </c>
      <c r="J124" s="11">
        <f>IF(AND($N124&gt;' '!L$13,' '!L$13&gt;=$C124),1,0)</f>
        <v>0</v>
      </c>
      <c r="K124" s="11">
        <f>IF(AND($N124&gt;' '!M$13,' '!M$13&gt;=$C124),1,0)</f>
        <v>0</v>
      </c>
      <c r="L124" s="11">
        <f>IF(AND($N124&gt;' '!N$13,' '!N$13&gt;=$C124),1,0)</f>
        <v>0</v>
      </c>
      <c r="M124" s="11">
        <f>IF(AND($N124&gt;' '!O$13,' '!O$13&gt;=$C124),1,0)</f>
        <v>0</v>
      </c>
      <c r="N124" s="25">
        <v>2368000</v>
      </c>
      <c r="O124" s="17">
        <v>1574800</v>
      </c>
      <c r="P124" s="17">
        <v>1574800</v>
      </c>
      <c r="Q124" s="17">
        <v>1574800</v>
      </c>
      <c r="R124" s="17">
        <v>1574800</v>
      </c>
      <c r="S124" s="17">
        <v>1574800</v>
      </c>
      <c r="T124" s="17">
        <v>1574800</v>
      </c>
      <c r="U124" s="17">
        <v>1574800</v>
      </c>
      <c r="V124" s="17">
        <v>1574800</v>
      </c>
      <c r="W124" s="17">
        <v>1574800</v>
      </c>
      <c r="X124" s="17">
        <v>1574800</v>
      </c>
    </row>
    <row r="125" spans="2:24">
      <c r="B125" s="20">
        <v>3</v>
      </c>
      <c r="C125" s="26">
        <v>2368000</v>
      </c>
      <c r="D125" s="11">
        <f>IF(AND($N125&gt;' '!F$13,' '!F$13&gt;=$C125),1,0)</f>
        <v>0</v>
      </c>
      <c r="E125" s="11">
        <f>IF(AND($N125&gt;' '!G$13,' '!G$13&gt;=$C125),1,0)</f>
        <v>0</v>
      </c>
      <c r="F125" s="11">
        <f>IF(AND($N125&gt;' '!H$13,' '!H$13&gt;=$C125),1,0)</f>
        <v>0</v>
      </c>
      <c r="G125" s="11">
        <f>IF(AND($N125&gt;' '!I$13,' '!I$13&gt;=$C125),1,0)</f>
        <v>0</v>
      </c>
      <c r="H125" s="11">
        <f>IF(AND($N125&gt;' '!J$13,' '!J$13&gt;=$C125),1,0)</f>
        <v>0</v>
      </c>
      <c r="I125" s="11">
        <f>IF(AND($N125&gt;' '!K$13,' '!K$13&gt;=$C125),1,0)</f>
        <v>0</v>
      </c>
      <c r="J125" s="11">
        <f>IF(AND($N125&gt;' '!L$13,' '!L$13&gt;=$C125),1,0)</f>
        <v>0</v>
      </c>
      <c r="K125" s="11">
        <f>IF(AND($N125&gt;' '!M$13,' '!M$13&gt;=$C125),1,0)</f>
        <v>0</v>
      </c>
      <c r="L125" s="11">
        <f>IF(AND($N125&gt;' '!N$13,' '!N$13&gt;=$C125),1,0)</f>
        <v>0</v>
      </c>
      <c r="M125" s="11">
        <f>IF(AND($N125&gt;' '!O$13,' '!O$13&gt;=$C125),1,0)</f>
        <v>0</v>
      </c>
      <c r="N125" s="26">
        <v>2372000</v>
      </c>
      <c r="O125" s="17">
        <v>1577600</v>
      </c>
      <c r="P125" s="17">
        <v>1577600</v>
      </c>
      <c r="Q125" s="17">
        <v>1577600</v>
      </c>
      <c r="R125" s="17">
        <v>1577600</v>
      </c>
      <c r="S125" s="17">
        <v>1577600</v>
      </c>
      <c r="T125" s="17">
        <v>1577600</v>
      </c>
      <c r="U125" s="17">
        <v>1577600</v>
      </c>
      <c r="V125" s="17">
        <v>1577600</v>
      </c>
      <c r="W125" s="17">
        <v>1577600</v>
      </c>
      <c r="X125" s="17">
        <v>1577600</v>
      </c>
    </row>
    <row r="126" spans="2:24">
      <c r="B126" s="20">
        <v>4</v>
      </c>
      <c r="C126" s="25">
        <v>2372000</v>
      </c>
      <c r="D126" s="11">
        <f>IF(AND($N126&gt;' '!F$13,' '!F$13&gt;=$C126),1,0)</f>
        <v>0</v>
      </c>
      <c r="E126" s="11">
        <f>IF(AND($N126&gt;' '!G$13,' '!G$13&gt;=$C126),1,0)</f>
        <v>0</v>
      </c>
      <c r="F126" s="11">
        <f>IF(AND($N126&gt;' '!H$13,' '!H$13&gt;=$C126),1,0)</f>
        <v>0</v>
      </c>
      <c r="G126" s="11">
        <f>IF(AND($N126&gt;' '!I$13,' '!I$13&gt;=$C126),1,0)</f>
        <v>0</v>
      </c>
      <c r="H126" s="11">
        <f>IF(AND($N126&gt;' '!J$13,' '!J$13&gt;=$C126),1,0)</f>
        <v>0</v>
      </c>
      <c r="I126" s="11">
        <f>IF(AND($N126&gt;' '!K$13,' '!K$13&gt;=$C126),1,0)</f>
        <v>0</v>
      </c>
      <c r="J126" s="11">
        <f>IF(AND($N126&gt;' '!L$13,' '!L$13&gt;=$C126),1,0)</f>
        <v>0</v>
      </c>
      <c r="K126" s="11">
        <f>IF(AND($N126&gt;' '!M$13,' '!M$13&gt;=$C126),1,0)</f>
        <v>0</v>
      </c>
      <c r="L126" s="11">
        <f>IF(AND($N126&gt;' '!N$13,' '!N$13&gt;=$C126),1,0)</f>
        <v>0</v>
      </c>
      <c r="M126" s="11">
        <f>IF(AND($N126&gt;' '!O$13,' '!O$13&gt;=$C126),1,0)</f>
        <v>0</v>
      </c>
      <c r="N126" s="25">
        <v>2376000</v>
      </c>
      <c r="O126" s="17">
        <v>1580400</v>
      </c>
      <c r="P126" s="17">
        <v>1580400</v>
      </c>
      <c r="Q126" s="17">
        <v>1580400</v>
      </c>
      <c r="R126" s="17">
        <v>1580400</v>
      </c>
      <c r="S126" s="17">
        <v>1580400</v>
      </c>
      <c r="T126" s="17">
        <v>1580400</v>
      </c>
      <c r="U126" s="17">
        <v>1580400</v>
      </c>
      <c r="V126" s="17">
        <v>1580400</v>
      </c>
      <c r="W126" s="17">
        <v>1580400</v>
      </c>
      <c r="X126" s="17">
        <v>1580400</v>
      </c>
    </row>
    <row r="127" spans="2:24">
      <c r="B127" s="18">
        <v>5</v>
      </c>
      <c r="C127" s="25">
        <v>2376000</v>
      </c>
      <c r="D127" s="11">
        <f>IF(AND($N127&gt;' '!F$13,' '!F$13&gt;=$C127),1,0)</f>
        <v>0</v>
      </c>
      <c r="E127" s="11">
        <f>IF(AND($N127&gt;' '!G$13,' '!G$13&gt;=$C127),1,0)</f>
        <v>0</v>
      </c>
      <c r="F127" s="11">
        <f>IF(AND($N127&gt;' '!H$13,' '!H$13&gt;=$C127),1,0)</f>
        <v>0</v>
      </c>
      <c r="G127" s="11">
        <f>IF(AND($N127&gt;' '!I$13,' '!I$13&gt;=$C127),1,0)</f>
        <v>0</v>
      </c>
      <c r="H127" s="11">
        <f>IF(AND($N127&gt;' '!J$13,' '!J$13&gt;=$C127),1,0)</f>
        <v>0</v>
      </c>
      <c r="I127" s="11">
        <f>IF(AND($N127&gt;' '!K$13,' '!K$13&gt;=$C127),1,0)</f>
        <v>0</v>
      </c>
      <c r="J127" s="11">
        <f>IF(AND($N127&gt;' '!L$13,' '!L$13&gt;=$C127),1,0)</f>
        <v>0</v>
      </c>
      <c r="K127" s="11">
        <f>IF(AND($N127&gt;' '!M$13,' '!M$13&gt;=$C127),1,0)</f>
        <v>0</v>
      </c>
      <c r="L127" s="11">
        <f>IF(AND($N127&gt;' '!N$13,' '!N$13&gt;=$C127),1,0)</f>
        <v>0</v>
      </c>
      <c r="M127" s="11">
        <f>IF(AND($N127&gt;' '!O$13,' '!O$13&gt;=$C127),1,0)</f>
        <v>0</v>
      </c>
      <c r="N127" s="25">
        <v>2380000</v>
      </c>
      <c r="O127" s="17">
        <v>1583200</v>
      </c>
      <c r="P127" s="17">
        <v>1583200</v>
      </c>
      <c r="Q127" s="17">
        <v>1583200</v>
      </c>
      <c r="R127" s="17">
        <v>1583200</v>
      </c>
      <c r="S127" s="17">
        <v>1583200</v>
      </c>
      <c r="T127" s="17">
        <v>1583200</v>
      </c>
      <c r="U127" s="17">
        <v>1583200</v>
      </c>
      <c r="V127" s="17">
        <v>1583200</v>
      </c>
      <c r="W127" s="17">
        <v>1583200</v>
      </c>
      <c r="X127" s="17">
        <v>1583200</v>
      </c>
    </row>
    <row r="128" spans="2:24">
      <c r="B128" s="20">
        <v>1</v>
      </c>
      <c r="C128" s="25">
        <v>2380000</v>
      </c>
      <c r="D128" s="11">
        <f>IF(AND($N128&gt;' '!F$13,' '!F$13&gt;=$C128),1,0)</f>
        <v>0</v>
      </c>
      <c r="E128" s="11">
        <f>IF(AND($N128&gt;' '!G$13,' '!G$13&gt;=$C128),1,0)</f>
        <v>0</v>
      </c>
      <c r="F128" s="11">
        <f>IF(AND($N128&gt;' '!H$13,' '!H$13&gt;=$C128),1,0)</f>
        <v>0</v>
      </c>
      <c r="G128" s="11">
        <f>IF(AND($N128&gt;' '!I$13,' '!I$13&gt;=$C128),1,0)</f>
        <v>0</v>
      </c>
      <c r="H128" s="11">
        <f>IF(AND($N128&gt;' '!J$13,' '!J$13&gt;=$C128),1,0)</f>
        <v>0</v>
      </c>
      <c r="I128" s="11">
        <f>IF(AND($N128&gt;' '!K$13,' '!K$13&gt;=$C128),1,0)</f>
        <v>0</v>
      </c>
      <c r="J128" s="11">
        <f>IF(AND($N128&gt;' '!L$13,' '!L$13&gt;=$C128),1,0)</f>
        <v>0</v>
      </c>
      <c r="K128" s="11">
        <f>IF(AND($N128&gt;' '!M$13,' '!M$13&gt;=$C128),1,0)</f>
        <v>0</v>
      </c>
      <c r="L128" s="11">
        <f>IF(AND($N128&gt;' '!N$13,' '!N$13&gt;=$C128),1,0)</f>
        <v>0</v>
      </c>
      <c r="M128" s="11">
        <f>IF(AND($N128&gt;' '!O$13,' '!O$13&gt;=$C128),1,0)</f>
        <v>0</v>
      </c>
      <c r="N128" s="25">
        <v>2384000</v>
      </c>
      <c r="O128" s="17">
        <v>1586000</v>
      </c>
      <c r="P128" s="17">
        <v>1586000</v>
      </c>
      <c r="Q128" s="17">
        <v>1586000</v>
      </c>
      <c r="R128" s="17">
        <v>1586000</v>
      </c>
      <c r="S128" s="17">
        <v>1586000</v>
      </c>
      <c r="T128" s="17">
        <v>1586000</v>
      </c>
      <c r="U128" s="17">
        <v>1586000</v>
      </c>
      <c r="V128" s="17">
        <v>1586000</v>
      </c>
      <c r="W128" s="17">
        <v>1586000</v>
      </c>
      <c r="X128" s="17">
        <v>1586000</v>
      </c>
    </row>
    <row r="129" spans="2:24">
      <c r="B129" s="20">
        <v>2</v>
      </c>
      <c r="C129" s="25">
        <v>2384000</v>
      </c>
      <c r="D129" s="11">
        <f>IF(AND($N129&gt;' '!F$13,' '!F$13&gt;=$C129),1,0)</f>
        <v>0</v>
      </c>
      <c r="E129" s="11">
        <f>IF(AND($N129&gt;' '!G$13,' '!G$13&gt;=$C129),1,0)</f>
        <v>0</v>
      </c>
      <c r="F129" s="11">
        <f>IF(AND($N129&gt;' '!H$13,' '!H$13&gt;=$C129),1,0)</f>
        <v>0</v>
      </c>
      <c r="G129" s="11">
        <f>IF(AND($N129&gt;' '!I$13,' '!I$13&gt;=$C129),1,0)</f>
        <v>0</v>
      </c>
      <c r="H129" s="11">
        <f>IF(AND($N129&gt;' '!J$13,' '!J$13&gt;=$C129),1,0)</f>
        <v>0</v>
      </c>
      <c r="I129" s="11">
        <f>IF(AND($N129&gt;' '!K$13,' '!K$13&gt;=$C129),1,0)</f>
        <v>0</v>
      </c>
      <c r="J129" s="11">
        <f>IF(AND($N129&gt;' '!L$13,' '!L$13&gt;=$C129),1,0)</f>
        <v>0</v>
      </c>
      <c r="K129" s="11">
        <f>IF(AND($N129&gt;' '!M$13,' '!M$13&gt;=$C129),1,0)</f>
        <v>0</v>
      </c>
      <c r="L129" s="11">
        <f>IF(AND($N129&gt;' '!N$13,' '!N$13&gt;=$C129),1,0)</f>
        <v>0</v>
      </c>
      <c r="M129" s="11">
        <f>IF(AND($N129&gt;' '!O$13,' '!O$13&gt;=$C129),1,0)</f>
        <v>0</v>
      </c>
      <c r="N129" s="25">
        <v>2388000</v>
      </c>
      <c r="O129" s="17">
        <v>1588800</v>
      </c>
      <c r="P129" s="17">
        <v>1588800</v>
      </c>
      <c r="Q129" s="17">
        <v>1588800</v>
      </c>
      <c r="R129" s="17">
        <v>1588800</v>
      </c>
      <c r="S129" s="17">
        <v>1588800</v>
      </c>
      <c r="T129" s="17">
        <v>1588800</v>
      </c>
      <c r="U129" s="17">
        <v>1588800</v>
      </c>
      <c r="V129" s="17">
        <v>1588800</v>
      </c>
      <c r="W129" s="17">
        <v>1588800</v>
      </c>
      <c r="X129" s="17">
        <v>1588800</v>
      </c>
    </row>
    <row r="130" spans="2:24">
      <c r="B130" s="20">
        <v>3</v>
      </c>
      <c r="C130" s="26">
        <v>2388000</v>
      </c>
      <c r="D130" s="11">
        <f>IF(AND($N130&gt;' '!F$13,' '!F$13&gt;=$C130),1,0)</f>
        <v>0</v>
      </c>
      <c r="E130" s="11">
        <f>IF(AND($N130&gt;' '!G$13,' '!G$13&gt;=$C130),1,0)</f>
        <v>0</v>
      </c>
      <c r="F130" s="11">
        <f>IF(AND($N130&gt;' '!H$13,' '!H$13&gt;=$C130),1,0)</f>
        <v>0</v>
      </c>
      <c r="G130" s="11">
        <f>IF(AND($N130&gt;' '!I$13,' '!I$13&gt;=$C130),1,0)</f>
        <v>0</v>
      </c>
      <c r="H130" s="11">
        <f>IF(AND($N130&gt;' '!J$13,' '!J$13&gt;=$C130),1,0)</f>
        <v>0</v>
      </c>
      <c r="I130" s="11">
        <f>IF(AND($N130&gt;' '!K$13,' '!K$13&gt;=$C130),1,0)</f>
        <v>0</v>
      </c>
      <c r="J130" s="11">
        <f>IF(AND($N130&gt;' '!L$13,' '!L$13&gt;=$C130),1,0)</f>
        <v>0</v>
      </c>
      <c r="K130" s="11">
        <f>IF(AND($N130&gt;' '!M$13,' '!M$13&gt;=$C130),1,0)</f>
        <v>0</v>
      </c>
      <c r="L130" s="11">
        <f>IF(AND($N130&gt;' '!N$13,' '!N$13&gt;=$C130),1,0)</f>
        <v>0</v>
      </c>
      <c r="M130" s="11">
        <f>IF(AND($N130&gt;' '!O$13,' '!O$13&gt;=$C130),1,0)</f>
        <v>0</v>
      </c>
      <c r="N130" s="26">
        <v>2392000</v>
      </c>
      <c r="O130" s="17">
        <v>1591600</v>
      </c>
      <c r="P130" s="17">
        <v>1591600</v>
      </c>
      <c r="Q130" s="17">
        <v>1591600</v>
      </c>
      <c r="R130" s="17">
        <v>1591600</v>
      </c>
      <c r="S130" s="17">
        <v>1591600</v>
      </c>
      <c r="T130" s="17">
        <v>1591600</v>
      </c>
      <c r="U130" s="17">
        <v>1591600</v>
      </c>
      <c r="V130" s="17">
        <v>1591600</v>
      </c>
      <c r="W130" s="17">
        <v>1591600</v>
      </c>
      <c r="X130" s="17">
        <v>1591600</v>
      </c>
    </row>
    <row r="131" spans="2:24">
      <c r="B131" s="20">
        <v>4</v>
      </c>
      <c r="C131" s="25">
        <v>2392000</v>
      </c>
      <c r="D131" s="11">
        <f>IF(AND($N131&gt;' '!F$13,' '!F$13&gt;=$C131),1,0)</f>
        <v>0</v>
      </c>
      <c r="E131" s="11">
        <f>IF(AND($N131&gt;' '!G$13,' '!G$13&gt;=$C131),1,0)</f>
        <v>0</v>
      </c>
      <c r="F131" s="11">
        <f>IF(AND($N131&gt;' '!H$13,' '!H$13&gt;=$C131),1,0)</f>
        <v>0</v>
      </c>
      <c r="G131" s="11">
        <f>IF(AND($N131&gt;' '!I$13,' '!I$13&gt;=$C131),1,0)</f>
        <v>0</v>
      </c>
      <c r="H131" s="11">
        <f>IF(AND($N131&gt;' '!J$13,' '!J$13&gt;=$C131),1,0)</f>
        <v>0</v>
      </c>
      <c r="I131" s="11">
        <f>IF(AND($N131&gt;' '!K$13,' '!K$13&gt;=$C131),1,0)</f>
        <v>0</v>
      </c>
      <c r="J131" s="11">
        <f>IF(AND($N131&gt;' '!L$13,' '!L$13&gt;=$C131),1,0)</f>
        <v>0</v>
      </c>
      <c r="K131" s="11">
        <f>IF(AND($N131&gt;' '!M$13,' '!M$13&gt;=$C131),1,0)</f>
        <v>0</v>
      </c>
      <c r="L131" s="11">
        <f>IF(AND($N131&gt;' '!N$13,' '!N$13&gt;=$C131),1,0)</f>
        <v>0</v>
      </c>
      <c r="M131" s="11">
        <f>IF(AND($N131&gt;' '!O$13,' '!O$13&gt;=$C131),1,0)</f>
        <v>0</v>
      </c>
      <c r="N131" s="25">
        <v>2396000</v>
      </c>
      <c r="O131" s="17">
        <v>1594400</v>
      </c>
      <c r="P131" s="17">
        <v>1594400</v>
      </c>
      <c r="Q131" s="17">
        <v>1594400</v>
      </c>
      <c r="R131" s="17">
        <v>1594400</v>
      </c>
      <c r="S131" s="17">
        <v>1594400</v>
      </c>
      <c r="T131" s="17">
        <v>1594400</v>
      </c>
      <c r="U131" s="17">
        <v>1594400</v>
      </c>
      <c r="V131" s="17">
        <v>1594400</v>
      </c>
      <c r="W131" s="17">
        <v>1594400</v>
      </c>
      <c r="X131" s="17">
        <v>1594400</v>
      </c>
    </row>
    <row r="132" spans="2:24">
      <c r="B132" s="18">
        <v>5</v>
      </c>
      <c r="C132" s="25">
        <v>2396000</v>
      </c>
      <c r="D132" s="11">
        <f>IF(AND($N132&gt;' '!F$13,' '!F$13&gt;=$C132),1,0)</f>
        <v>0</v>
      </c>
      <c r="E132" s="11">
        <f>IF(AND($N132&gt;' '!G$13,' '!G$13&gt;=$C132),1,0)</f>
        <v>0</v>
      </c>
      <c r="F132" s="11">
        <f>IF(AND($N132&gt;' '!H$13,' '!H$13&gt;=$C132),1,0)</f>
        <v>0</v>
      </c>
      <c r="G132" s="11">
        <f>IF(AND($N132&gt;' '!I$13,' '!I$13&gt;=$C132),1,0)</f>
        <v>0</v>
      </c>
      <c r="H132" s="11">
        <f>IF(AND($N132&gt;' '!J$13,' '!J$13&gt;=$C132),1,0)</f>
        <v>0</v>
      </c>
      <c r="I132" s="11">
        <f>IF(AND($N132&gt;' '!K$13,' '!K$13&gt;=$C132),1,0)</f>
        <v>0</v>
      </c>
      <c r="J132" s="11">
        <f>IF(AND($N132&gt;' '!L$13,' '!L$13&gt;=$C132),1,0)</f>
        <v>0</v>
      </c>
      <c r="K132" s="11">
        <f>IF(AND($N132&gt;' '!M$13,' '!M$13&gt;=$C132),1,0)</f>
        <v>0</v>
      </c>
      <c r="L132" s="11">
        <f>IF(AND($N132&gt;' '!N$13,' '!N$13&gt;=$C132),1,0)</f>
        <v>0</v>
      </c>
      <c r="M132" s="11">
        <f>IF(AND($N132&gt;' '!O$13,' '!O$13&gt;=$C132),1,0)</f>
        <v>0</v>
      </c>
      <c r="N132" s="25">
        <v>2400000</v>
      </c>
      <c r="O132" s="17">
        <v>1597200</v>
      </c>
      <c r="P132" s="17">
        <v>1597200</v>
      </c>
      <c r="Q132" s="17">
        <v>1597200</v>
      </c>
      <c r="R132" s="17">
        <v>1597200</v>
      </c>
      <c r="S132" s="17">
        <v>1597200</v>
      </c>
      <c r="T132" s="17">
        <v>1597200</v>
      </c>
      <c r="U132" s="17">
        <v>1597200</v>
      </c>
      <c r="V132" s="17">
        <v>1597200</v>
      </c>
      <c r="W132" s="17">
        <v>1597200</v>
      </c>
      <c r="X132" s="17">
        <v>1597200</v>
      </c>
    </row>
    <row r="133" spans="2:24">
      <c r="B133" s="20">
        <v>1</v>
      </c>
      <c r="C133" s="25">
        <v>2400000</v>
      </c>
      <c r="D133" s="11">
        <f>IF(AND($N133&gt;' '!F$13,' '!F$13&gt;=$C133),1,0)</f>
        <v>0</v>
      </c>
      <c r="E133" s="11">
        <f>IF(AND($N133&gt;' '!G$13,' '!G$13&gt;=$C133),1,0)</f>
        <v>0</v>
      </c>
      <c r="F133" s="11">
        <f>IF(AND($N133&gt;' '!H$13,' '!H$13&gt;=$C133),1,0)</f>
        <v>0</v>
      </c>
      <c r="G133" s="11">
        <f>IF(AND($N133&gt;' '!I$13,' '!I$13&gt;=$C133),1,0)</f>
        <v>0</v>
      </c>
      <c r="H133" s="11">
        <f>IF(AND($N133&gt;' '!J$13,' '!J$13&gt;=$C133),1,0)</f>
        <v>0</v>
      </c>
      <c r="I133" s="11">
        <f>IF(AND($N133&gt;' '!K$13,' '!K$13&gt;=$C133),1,0)</f>
        <v>0</v>
      </c>
      <c r="J133" s="11">
        <f>IF(AND($N133&gt;' '!L$13,' '!L$13&gt;=$C133),1,0)</f>
        <v>0</v>
      </c>
      <c r="K133" s="11">
        <f>IF(AND($N133&gt;' '!M$13,' '!M$13&gt;=$C133),1,0)</f>
        <v>0</v>
      </c>
      <c r="L133" s="11">
        <f>IF(AND($N133&gt;' '!N$13,' '!N$13&gt;=$C133),1,0)</f>
        <v>0</v>
      </c>
      <c r="M133" s="11">
        <f>IF(AND($N133&gt;' '!O$13,' '!O$13&gt;=$C133),1,0)</f>
        <v>0</v>
      </c>
      <c r="N133" s="25">
        <v>2404000</v>
      </c>
      <c r="O133" s="17">
        <v>1600000</v>
      </c>
      <c r="P133" s="17">
        <v>1600000</v>
      </c>
      <c r="Q133" s="17">
        <v>1600000</v>
      </c>
      <c r="R133" s="17">
        <v>1600000</v>
      </c>
      <c r="S133" s="17">
        <v>1600000</v>
      </c>
      <c r="T133" s="17">
        <v>1600000</v>
      </c>
      <c r="U133" s="17">
        <v>1600000</v>
      </c>
      <c r="V133" s="17">
        <v>1600000</v>
      </c>
      <c r="W133" s="17">
        <v>1600000</v>
      </c>
      <c r="X133" s="17">
        <v>1600000</v>
      </c>
    </row>
    <row r="134" spans="2:24">
      <c r="B134" s="20">
        <v>2</v>
      </c>
      <c r="C134" s="25">
        <v>2404000</v>
      </c>
      <c r="D134" s="11">
        <f>IF(AND($N134&gt;' '!F$13,' '!F$13&gt;=$C134),1,0)</f>
        <v>0</v>
      </c>
      <c r="E134" s="11">
        <f>IF(AND($N134&gt;' '!G$13,' '!G$13&gt;=$C134),1,0)</f>
        <v>0</v>
      </c>
      <c r="F134" s="11">
        <f>IF(AND($N134&gt;' '!H$13,' '!H$13&gt;=$C134),1,0)</f>
        <v>0</v>
      </c>
      <c r="G134" s="11">
        <f>IF(AND($N134&gt;' '!I$13,' '!I$13&gt;=$C134),1,0)</f>
        <v>0</v>
      </c>
      <c r="H134" s="11">
        <f>IF(AND($N134&gt;' '!J$13,' '!J$13&gt;=$C134),1,0)</f>
        <v>0</v>
      </c>
      <c r="I134" s="11">
        <f>IF(AND($N134&gt;' '!K$13,' '!K$13&gt;=$C134),1,0)</f>
        <v>0</v>
      </c>
      <c r="J134" s="11">
        <f>IF(AND($N134&gt;' '!L$13,' '!L$13&gt;=$C134),1,0)</f>
        <v>0</v>
      </c>
      <c r="K134" s="11">
        <f>IF(AND($N134&gt;' '!M$13,' '!M$13&gt;=$C134),1,0)</f>
        <v>0</v>
      </c>
      <c r="L134" s="11">
        <f>IF(AND($N134&gt;' '!N$13,' '!N$13&gt;=$C134),1,0)</f>
        <v>0</v>
      </c>
      <c r="M134" s="11">
        <f>IF(AND($N134&gt;' '!O$13,' '!O$13&gt;=$C134),1,0)</f>
        <v>0</v>
      </c>
      <c r="N134" s="25">
        <v>2408000</v>
      </c>
      <c r="O134" s="17">
        <v>1602800</v>
      </c>
      <c r="P134" s="17">
        <v>1602800</v>
      </c>
      <c r="Q134" s="17">
        <v>1602800</v>
      </c>
      <c r="R134" s="17">
        <v>1602800</v>
      </c>
      <c r="S134" s="17">
        <v>1602800</v>
      </c>
      <c r="T134" s="17">
        <v>1602800</v>
      </c>
      <c r="U134" s="17">
        <v>1602800</v>
      </c>
      <c r="V134" s="17">
        <v>1602800</v>
      </c>
      <c r="W134" s="17">
        <v>1602800</v>
      </c>
      <c r="X134" s="17">
        <v>1602800</v>
      </c>
    </row>
    <row r="135" spans="2:24">
      <c r="B135" s="20">
        <v>3</v>
      </c>
      <c r="C135" s="26">
        <v>2408000</v>
      </c>
      <c r="D135" s="11">
        <f>IF(AND($N135&gt;' '!F$13,' '!F$13&gt;=$C135),1,0)</f>
        <v>0</v>
      </c>
      <c r="E135" s="11">
        <f>IF(AND($N135&gt;' '!G$13,' '!G$13&gt;=$C135),1,0)</f>
        <v>0</v>
      </c>
      <c r="F135" s="11">
        <f>IF(AND($N135&gt;' '!H$13,' '!H$13&gt;=$C135),1,0)</f>
        <v>0</v>
      </c>
      <c r="G135" s="11">
        <f>IF(AND($N135&gt;' '!I$13,' '!I$13&gt;=$C135),1,0)</f>
        <v>0</v>
      </c>
      <c r="H135" s="11">
        <f>IF(AND($N135&gt;' '!J$13,' '!J$13&gt;=$C135),1,0)</f>
        <v>0</v>
      </c>
      <c r="I135" s="11">
        <f>IF(AND($N135&gt;' '!K$13,' '!K$13&gt;=$C135),1,0)</f>
        <v>0</v>
      </c>
      <c r="J135" s="11">
        <f>IF(AND($N135&gt;' '!L$13,' '!L$13&gt;=$C135),1,0)</f>
        <v>0</v>
      </c>
      <c r="K135" s="11">
        <f>IF(AND($N135&gt;' '!M$13,' '!M$13&gt;=$C135),1,0)</f>
        <v>0</v>
      </c>
      <c r="L135" s="11">
        <f>IF(AND($N135&gt;' '!N$13,' '!N$13&gt;=$C135),1,0)</f>
        <v>0</v>
      </c>
      <c r="M135" s="11">
        <f>IF(AND($N135&gt;' '!O$13,' '!O$13&gt;=$C135),1,0)</f>
        <v>0</v>
      </c>
      <c r="N135" s="26">
        <v>2412000</v>
      </c>
      <c r="O135" s="17">
        <v>1605600</v>
      </c>
      <c r="P135" s="17">
        <v>1605600</v>
      </c>
      <c r="Q135" s="17">
        <v>1605600</v>
      </c>
      <c r="R135" s="17">
        <v>1605600</v>
      </c>
      <c r="S135" s="17">
        <v>1605600</v>
      </c>
      <c r="T135" s="17">
        <v>1605600</v>
      </c>
      <c r="U135" s="17">
        <v>1605600</v>
      </c>
      <c r="V135" s="17">
        <v>1605600</v>
      </c>
      <c r="W135" s="17">
        <v>1605600</v>
      </c>
      <c r="X135" s="17">
        <v>1605600</v>
      </c>
    </row>
    <row r="136" spans="2:24">
      <c r="B136" s="20">
        <v>4</v>
      </c>
      <c r="C136" s="25">
        <v>2412000</v>
      </c>
      <c r="D136" s="11">
        <f>IF(AND($N136&gt;' '!F$13,' '!F$13&gt;=$C136),1,0)</f>
        <v>0</v>
      </c>
      <c r="E136" s="11">
        <f>IF(AND($N136&gt;' '!G$13,' '!G$13&gt;=$C136),1,0)</f>
        <v>0</v>
      </c>
      <c r="F136" s="11">
        <f>IF(AND($N136&gt;' '!H$13,' '!H$13&gt;=$C136),1,0)</f>
        <v>0</v>
      </c>
      <c r="G136" s="11">
        <f>IF(AND($N136&gt;' '!I$13,' '!I$13&gt;=$C136),1,0)</f>
        <v>0</v>
      </c>
      <c r="H136" s="11">
        <f>IF(AND($N136&gt;' '!J$13,' '!J$13&gt;=$C136),1,0)</f>
        <v>0</v>
      </c>
      <c r="I136" s="11">
        <f>IF(AND($N136&gt;' '!K$13,' '!K$13&gt;=$C136),1,0)</f>
        <v>0</v>
      </c>
      <c r="J136" s="11">
        <f>IF(AND($N136&gt;' '!L$13,' '!L$13&gt;=$C136),1,0)</f>
        <v>0</v>
      </c>
      <c r="K136" s="11">
        <f>IF(AND($N136&gt;' '!M$13,' '!M$13&gt;=$C136),1,0)</f>
        <v>0</v>
      </c>
      <c r="L136" s="11">
        <f>IF(AND($N136&gt;' '!N$13,' '!N$13&gt;=$C136),1,0)</f>
        <v>0</v>
      </c>
      <c r="M136" s="11">
        <f>IF(AND($N136&gt;' '!O$13,' '!O$13&gt;=$C136),1,0)</f>
        <v>0</v>
      </c>
      <c r="N136" s="25">
        <v>2416000</v>
      </c>
      <c r="O136" s="17">
        <v>1608400</v>
      </c>
      <c r="P136" s="17">
        <v>1608400</v>
      </c>
      <c r="Q136" s="17">
        <v>1608400</v>
      </c>
      <c r="R136" s="17">
        <v>1608400</v>
      </c>
      <c r="S136" s="17">
        <v>1608400</v>
      </c>
      <c r="T136" s="17">
        <v>1608400</v>
      </c>
      <c r="U136" s="17">
        <v>1608400</v>
      </c>
      <c r="V136" s="17">
        <v>1608400</v>
      </c>
      <c r="W136" s="17">
        <v>1608400</v>
      </c>
      <c r="X136" s="17">
        <v>1608400</v>
      </c>
    </row>
    <row r="137" spans="2:24">
      <c r="B137" s="18">
        <v>5</v>
      </c>
      <c r="C137" s="25">
        <v>2416000</v>
      </c>
      <c r="D137" s="11">
        <f>IF(AND($N137&gt;' '!F$13,' '!F$13&gt;=$C137),1,0)</f>
        <v>0</v>
      </c>
      <c r="E137" s="11">
        <f>IF(AND($N137&gt;' '!G$13,' '!G$13&gt;=$C137),1,0)</f>
        <v>0</v>
      </c>
      <c r="F137" s="11">
        <f>IF(AND($N137&gt;' '!H$13,' '!H$13&gt;=$C137),1,0)</f>
        <v>0</v>
      </c>
      <c r="G137" s="11">
        <f>IF(AND($N137&gt;' '!I$13,' '!I$13&gt;=$C137),1,0)</f>
        <v>0</v>
      </c>
      <c r="H137" s="11">
        <f>IF(AND($N137&gt;' '!J$13,' '!J$13&gt;=$C137),1,0)</f>
        <v>0</v>
      </c>
      <c r="I137" s="11">
        <f>IF(AND($N137&gt;' '!K$13,' '!K$13&gt;=$C137),1,0)</f>
        <v>0</v>
      </c>
      <c r="J137" s="11">
        <f>IF(AND($N137&gt;' '!L$13,' '!L$13&gt;=$C137),1,0)</f>
        <v>0</v>
      </c>
      <c r="K137" s="11">
        <f>IF(AND($N137&gt;' '!M$13,' '!M$13&gt;=$C137),1,0)</f>
        <v>0</v>
      </c>
      <c r="L137" s="11">
        <f>IF(AND($N137&gt;' '!N$13,' '!N$13&gt;=$C137),1,0)</f>
        <v>0</v>
      </c>
      <c r="M137" s="11">
        <f>IF(AND($N137&gt;' '!O$13,' '!O$13&gt;=$C137),1,0)</f>
        <v>0</v>
      </c>
      <c r="N137" s="25">
        <v>2420000</v>
      </c>
      <c r="O137" s="17">
        <v>1611200</v>
      </c>
      <c r="P137" s="17">
        <v>1611200</v>
      </c>
      <c r="Q137" s="17">
        <v>1611200</v>
      </c>
      <c r="R137" s="17">
        <v>1611200</v>
      </c>
      <c r="S137" s="17">
        <v>1611200</v>
      </c>
      <c r="T137" s="17">
        <v>1611200</v>
      </c>
      <c r="U137" s="17">
        <v>1611200</v>
      </c>
      <c r="V137" s="17">
        <v>1611200</v>
      </c>
      <c r="W137" s="17">
        <v>1611200</v>
      </c>
      <c r="X137" s="17">
        <v>1611200</v>
      </c>
    </row>
    <row r="138" spans="2:24">
      <c r="B138" s="20">
        <v>1</v>
      </c>
      <c r="C138" s="25">
        <v>2420000</v>
      </c>
      <c r="D138" s="11">
        <f>IF(AND($N138&gt;' '!F$13,' '!F$13&gt;=$C138),1,0)</f>
        <v>0</v>
      </c>
      <c r="E138" s="11">
        <f>IF(AND($N138&gt;' '!G$13,' '!G$13&gt;=$C138),1,0)</f>
        <v>0</v>
      </c>
      <c r="F138" s="11">
        <f>IF(AND($N138&gt;' '!H$13,' '!H$13&gt;=$C138),1,0)</f>
        <v>0</v>
      </c>
      <c r="G138" s="11">
        <f>IF(AND($N138&gt;' '!I$13,' '!I$13&gt;=$C138),1,0)</f>
        <v>0</v>
      </c>
      <c r="H138" s="11">
        <f>IF(AND($N138&gt;' '!J$13,' '!J$13&gt;=$C138),1,0)</f>
        <v>0</v>
      </c>
      <c r="I138" s="11">
        <f>IF(AND($N138&gt;' '!K$13,' '!K$13&gt;=$C138),1,0)</f>
        <v>0</v>
      </c>
      <c r="J138" s="11">
        <f>IF(AND($N138&gt;' '!L$13,' '!L$13&gt;=$C138),1,0)</f>
        <v>0</v>
      </c>
      <c r="K138" s="11">
        <f>IF(AND($N138&gt;' '!M$13,' '!M$13&gt;=$C138),1,0)</f>
        <v>0</v>
      </c>
      <c r="L138" s="11">
        <f>IF(AND($N138&gt;' '!N$13,' '!N$13&gt;=$C138),1,0)</f>
        <v>0</v>
      </c>
      <c r="M138" s="11">
        <f>IF(AND($N138&gt;' '!O$13,' '!O$13&gt;=$C138),1,0)</f>
        <v>0</v>
      </c>
      <c r="N138" s="25">
        <v>2424000</v>
      </c>
      <c r="O138" s="17">
        <v>1614000</v>
      </c>
      <c r="P138" s="17">
        <v>1614000</v>
      </c>
      <c r="Q138" s="17">
        <v>1614000</v>
      </c>
      <c r="R138" s="17">
        <v>1614000</v>
      </c>
      <c r="S138" s="17">
        <v>1614000</v>
      </c>
      <c r="T138" s="17">
        <v>1614000</v>
      </c>
      <c r="U138" s="17">
        <v>1614000</v>
      </c>
      <c r="V138" s="17">
        <v>1614000</v>
      </c>
      <c r="W138" s="17">
        <v>1614000</v>
      </c>
      <c r="X138" s="17">
        <v>1614000</v>
      </c>
    </row>
    <row r="139" spans="2:24">
      <c r="B139" s="20">
        <v>2</v>
      </c>
      <c r="C139" s="25">
        <v>2424000</v>
      </c>
      <c r="D139" s="11">
        <f>IF(AND($N139&gt;' '!F$13,' '!F$13&gt;=$C139),1,0)</f>
        <v>0</v>
      </c>
      <c r="E139" s="11">
        <f>IF(AND($N139&gt;' '!G$13,' '!G$13&gt;=$C139),1,0)</f>
        <v>0</v>
      </c>
      <c r="F139" s="11">
        <f>IF(AND($N139&gt;' '!H$13,' '!H$13&gt;=$C139),1,0)</f>
        <v>0</v>
      </c>
      <c r="G139" s="11">
        <f>IF(AND($N139&gt;' '!I$13,' '!I$13&gt;=$C139),1,0)</f>
        <v>0</v>
      </c>
      <c r="H139" s="11">
        <f>IF(AND($N139&gt;' '!J$13,' '!J$13&gt;=$C139),1,0)</f>
        <v>0</v>
      </c>
      <c r="I139" s="11">
        <f>IF(AND($N139&gt;' '!K$13,' '!K$13&gt;=$C139),1,0)</f>
        <v>0</v>
      </c>
      <c r="J139" s="11">
        <f>IF(AND($N139&gt;' '!L$13,' '!L$13&gt;=$C139),1,0)</f>
        <v>0</v>
      </c>
      <c r="K139" s="11">
        <f>IF(AND($N139&gt;' '!M$13,' '!M$13&gt;=$C139),1,0)</f>
        <v>0</v>
      </c>
      <c r="L139" s="11">
        <f>IF(AND($N139&gt;' '!N$13,' '!N$13&gt;=$C139),1,0)</f>
        <v>0</v>
      </c>
      <c r="M139" s="11">
        <f>IF(AND($N139&gt;' '!O$13,' '!O$13&gt;=$C139),1,0)</f>
        <v>0</v>
      </c>
      <c r="N139" s="25">
        <v>2428000</v>
      </c>
      <c r="O139" s="17">
        <v>1616800</v>
      </c>
      <c r="P139" s="17">
        <v>1616800</v>
      </c>
      <c r="Q139" s="17">
        <v>1616800</v>
      </c>
      <c r="R139" s="17">
        <v>1616800</v>
      </c>
      <c r="S139" s="17">
        <v>1616800</v>
      </c>
      <c r="T139" s="17">
        <v>1616800</v>
      </c>
      <c r="U139" s="17">
        <v>1616800</v>
      </c>
      <c r="V139" s="17">
        <v>1616800</v>
      </c>
      <c r="W139" s="17">
        <v>1616800</v>
      </c>
      <c r="X139" s="17">
        <v>1616800</v>
      </c>
    </row>
    <row r="140" spans="2:24">
      <c r="B140" s="20">
        <v>3</v>
      </c>
      <c r="C140" s="26">
        <v>2428000</v>
      </c>
      <c r="D140" s="11">
        <f>IF(AND($N140&gt;' '!F$13,' '!F$13&gt;=$C140),1,0)</f>
        <v>0</v>
      </c>
      <c r="E140" s="11">
        <f>IF(AND($N140&gt;' '!G$13,' '!G$13&gt;=$C140),1,0)</f>
        <v>0</v>
      </c>
      <c r="F140" s="11">
        <f>IF(AND($N140&gt;' '!H$13,' '!H$13&gt;=$C140),1,0)</f>
        <v>0</v>
      </c>
      <c r="G140" s="11">
        <f>IF(AND($N140&gt;' '!I$13,' '!I$13&gt;=$C140),1,0)</f>
        <v>0</v>
      </c>
      <c r="H140" s="11">
        <f>IF(AND($N140&gt;' '!J$13,' '!J$13&gt;=$C140),1,0)</f>
        <v>0</v>
      </c>
      <c r="I140" s="11">
        <f>IF(AND($N140&gt;' '!K$13,' '!K$13&gt;=$C140),1,0)</f>
        <v>0</v>
      </c>
      <c r="J140" s="11">
        <f>IF(AND($N140&gt;' '!L$13,' '!L$13&gt;=$C140),1,0)</f>
        <v>0</v>
      </c>
      <c r="K140" s="11">
        <f>IF(AND($N140&gt;' '!M$13,' '!M$13&gt;=$C140),1,0)</f>
        <v>0</v>
      </c>
      <c r="L140" s="11">
        <f>IF(AND($N140&gt;' '!N$13,' '!N$13&gt;=$C140),1,0)</f>
        <v>0</v>
      </c>
      <c r="M140" s="11">
        <f>IF(AND($N140&gt;' '!O$13,' '!O$13&gt;=$C140),1,0)</f>
        <v>0</v>
      </c>
      <c r="N140" s="26">
        <v>2432000</v>
      </c>
      <c r="O140" s="17">
        <v>1619600</v>
      </c>
      <c r="P140" s="17">
        <v>1619600</v>
      </c>
      <c r="Q140" s="17">
        <v>1619600</v>
      </c>
      <c r="R140" s="17">
        <v>1619600</v>
      </c>
      <c r="S140" s="17">
        <v>1619600</v>
      </c>
      <c r="T140" s="17">
        <v>1619600</v>
      </c>
      <c r="U140" s="17">
        <v>1619600</v>
      </c>
      <c r="V140" s="17">
        <v>1619600</v>
      </c>
      <c r="W140" s="17">
        <v>1619600</v>
      </c>
      <c r="X140" s="17">
        <v>1619600</v>
      </c>
    </row>
    <row r="141" spans="2:24">
      <c r="B141" s="20">
        <v>4</v>
      </c>
      <c r="C141" s="25">
        <v>2432000</v>
      </c>
      <c r="D141" s="11">
        <f>IF(AND($N141&gt;' '!F$13,' '!F$13&gt;=$C141),1,0)</f>
        <v>0</v>
      </c>
      <c r="E141" s="11">
        <f>IF(AND($N141&gt;' '!G$13,' '!G$13&gt;=$C141),1,0)</f>
        <v>0</v>
      </c>
      <c r="F141" s="11">
        <f>IF(AND($N141&gt;' '!H$13,' '!H$13&gt;=$C141),1,0)</f>
        <v>0</v>
      </c>
      <c r="G141" s="11">
        <f>IF(AND($N141&gt;' '!I$13,' '!I$13&gt;=$C141),1,0)</f>
        <v>0</v>
      </c>
      <c r="H141" s="11">
        <f>IF(AND($N141&gt;' '!J$13,' '!J$13&gt;=$C141),1,0)</f>
        <v>0</v>
      </c>
      <c r="I141" s="11">
        <f>IF(AND($N141&gt;' '!K$13,' '!K$13&gt;=$C141),1,0)</f>
        <v>0</v>
      </c>
      <c r="J141" s="11">
        <f>IF(AND($N141&gt;' '!L$13,' '!L$13&gt;=$C141),1,0)</f>
        <v>0</v>
      </c>
      <c r="K141" s="11">
        <f>IF(AND($N141&gt;' '!M$13,' '!M$13&gt;=$C141),1,0)</f>
        <v>0</v>
      </c>
      <c r="L141" s="11">
        <f>IF(AND($N141&gt;' '!N$13,' '!N$13&gt;=$C141),1,0)</f>
        <v>0</v>
      </c>
      <c r="M141" s="11">
        <f>IF(AND($N141&gt;' '!O$13,' '!O$13&gt;=$C141),1,0)</f>
        <v>0</v>
      </c>
      <c r="N141" s="25">
        <v>2436000</v>
      </c>
      <c r="O141" s="17">
        <v>1622400</v>
      </c>
      <c r="P141" s="17">
        <v>1622400</v>
      </c>
      <c r="Q141" s="17">
        <v>1622400</v>
      </c>
      <c r="R141" s="17">
        <v>1622400</v>
      </c>
      <c r="S141" s="17">
        <v>1622400</v>
      </c>
      <c r="T141" s="17">
        <v>1622400</v>
      </c>
      <c r="U141" s="17">
        <v>1622400</v>
      </c>
      <c r="V141" s="17">
        <v>1622400</v>
      </c>
      <c r="W141" s="17">
        <v>1622400</v>
      </c>
      <c r="X141" s="17">
        <v>1622400</v>
      </c>
    </row>
    <row r="142" spans="2:24">
      <c r="B142" s="18">
        <v>5</v>
      </c>
      <c r="C142" s="25">
        <v>2436000</v>
      </c>
      <c r="D142" s="11">
        <f>IF(AND($N142&gt;' '!F$13,' '!F$13&gt;=$C142),1,0)</f>
        <v>0</v>
      </c>
      <c r="E142" s="11">
        <f>IF(AND($N142&gt;' '!G$13,' '!G$13&gt;=$C142),1,0)</f>
        <v>0</v>
      </c>
      <c r="F142" s="11">
        <f>IF(AND($N142&gt;' '!H$13,' '!H$13&gt;=$C142),1,0)</f>
        <v>0</v>
      </c>
      <c r="G142" s="11">
        <f>IF(AND($N142&gt;' '!I$13,' '!I$13&gt;=$C142),1,0)</f>
        <v>0</v>
      </c>
      <c r="H142" s="11">
        <f>IF(AND($N142&gt;' '!J$13,' '!J$13&gt;=$C142),1,0)</f>
        <v>0</v>
      </c>
      <c r="I142" s="11">
        <f>IF(AND($N142&gt;' '!K$13,' '!K$13&gt;=$C142),1,0)</f>
        <v>0</v>
      </c>
      <c r="J142" s="11">
        <f>IF(AND($N142&gt;' '!L$13,' '!L$13&gt;=$C142),1,0)</f>
        <v>0</v>
      </c>
      <c r="K142" s="11">
        <f>IF(AND($N142&gt;' '!M$13,' '!M$13&gt;=$C142),1,0)</f>
        <v>0</v>
      </c>
      <c r="L142" s="11">
        <f>IF(AND($N142&gt;' '!N$13,' '!N$13&gt;=$C142),1,0)</f>
        <v>0</v>
      </c>
      <c r="M142" s="11">
        <f>IF(AND($N142&gt;' '!O$13,' '!O$13&gt;=$C142),1,0)</f>
        <v>0</v>
      </c>
      <c r="N142" s="25">
        <v>2440000</v>
      </c>
      <c r="O142" s="17">
        <v>1625200</v>
      </c>
      <c r="P142" s="17">
        <v>1625200</v>
      </c>
      <c r="Q142" s="17">
        <v>1625200</v>
      </c>
      <c r="R142" s="17">
        <v>1625200</v>
      </c>
      <c r="S142" s="17">
        <v>1625200</v>
      </c>
      <c r="T142" s="17">
        <v>1625200</v>
      </c>
      <c r="U142" s="17">
        <v>1625200</v>
      </c>
      <c r="V142" s="17">
        <v>1625200</v>
      </c>
      <c r="W142" s="17">
        <v>1625200</v>
      </c>
      <c r="X142" s="17">
        <v>1625200</v>
      </c>
    </row>
    <row r="143" spans="2:24">
      <c r="B143" s="20">
        <v>1</v>
      </c>
      <c r="C143" s="25">
        <v>2440000</v>
      </c>
      <c r="D143" s="11">
        <f>IF(AND($N143&gt;' '!F$13,' '!F$13&gt;=$C143),1,0)</f>
        <v>0</v>
      </c>
      <c r="E143" s="11">
        <f>IF(AND($N143&gt;' '!G$13,' '!G$13&gt;=$C143),1,0)</f>
        <v>0</v>
      </c>
      <c r="F143" s="11">
        <f>IF(AND($N143&gt;' '!H$13,' '!H$13&gt;=$C143),1,0)</f>
        <v>0</v>
      </c>
      <c r="G143" s="11">
        <f>IF(AND($N143&gt;' '!I$13,' '!I$13&gt;=$C143),1,0)</f>
        <v>0</v>
      </c>
      <c r="H143" s="11">
        <f>IF(AND($N143&gt;' '!J$13,' '!J$13&gt;=$C143),1,0)</f>
        <v>0</v>
      </c>
      <c r="I143" s="11">
        <f>IF(AND($N143&gt;' '!K$13,' '!K$13&gt;=$C143),1,0)</f>
        <v>0</v>
      </c>
      <c r="J143" s="11">
        <f>IF(AND($N143&gt;' '!L$13,' '!L$13&gt;=$C143),1,0)</f>
        <v>0</v>
      </c>
      <c r="K143" s="11">
        <f>IF(AND($N143&gt;' '!M$13,' '!M$13&gt;=$C143),1,0)</f>
        <v>0</v>
      </c>
      <c r="L143" s="11">
        <f>IF(AND($N143&gt;' '!N$13,' '!N$13&gt;=$C143),1,0)</f>
        <v>0</v>
      </c>
      <c r="M143" s="11">
        <f>IF(AND($N143&gt;' '!O$13,' '!O$13&gt;=$C143),1,0)</f>
        <v>0</v>
      </c>
      <c r="N143" s="25">
        <v>2444000</v>
      </c>
      <c r="O143" s="17">
        <v>1628000</v>
      </c>
      <c r="P143" s="17">
        <v>1628000</v>
      </c>
      <c r="Q143" s="17">
        <v>1628000</v>
      </c>
      <c r="R143" s="17">
        <v>1628000</v>
      </c>
      <c r="S143" s="17">
        <v>1628000</v>
      </c>
      <c r="T143" s="17">
        <v>1628000</v>
      </c>
      <c r="U143" s="17">
        <v>1628000</v>
      </c>
      <c r="V143" s="17">
        <v>1628000</v>
      </c>
      <c r="W143" s="17">
        <v>1628000</v>
      </c>
      <c r="X143" s="17">
        <v>1628000</v>
      </c>
    </row>
    <row r="144" spans="2:24">
      <c r="B144" s="20">
        <v>2</v>
      </c>
      <c r="C144" s="25">
        <v>2444000</v>
      </c>
      <c r="D144" s="11">
        <f>IF(AND($N144&gt;' '!F$13,' '!F$13&gt;=$C144),1,0)</f>
        <v>0</v>
      </c>
      <c r="E144" s="11">
        <f>IF(AND($N144&gt;' '!G$13,' '!G$13&gt;=$C144),1,0)</f>
        <v>0</v>
      </c>
      <c r="F144" s="11">
        <f>IF(AND($N144&gt;' '!H$13,' '!H$13&gt;=$C144),1,0)</f>
        <v>0</v>
      </c>
      <c r="G144" s="11">
        <f>IF(AND($N144&gt;' '!I$13,' '!I$13&gt;=$C144),1,0)</f>
        <v>0</v>
      </c>
      <c r="H144" s="11">
        <f>IF(AND($N144&gt;' '!J$13,' '!J$13&gt;=$C144),1,0)</f>
        <v>0</v>
      </c>
      <c r="I144" s="11">
        <f>IF(AND($N144&gt;' '!K$13,' '!K$13&gt;=$C144),1,0)</f>
        <v>0</v>
      </c>
      <c r="J144" s="11">
        <f>IF(AND($N144&gt;' '!L$13,' '!L$13&gt;=$C144),1,0)</f>
        <v>0</v>
      </c>
      <c r="K144" s="11">
        <f>IF(AND($N144&gt;' '!M$13,' '!M$13&gt;=$C144),1,0)</f>
        <v>0</v>
      </c>
      <c r="L144" s="11">
        <f>IF(AND($N144&gt;' '!N$13,' '!N$13&gt;=$C144),1,0)</f>
        <v>0</v>
      </c>
      <c r="M144" s="11">
        <f>IF(AND($N144&gt;' '!O$13,' '!O$13&gt;=$C144),1,0)</f>
        <v>0</v>
      </c>
      <c r="N144" s="25">
        <v>2448000</v>
      </c>
      <c r="O144" s="17">
        <v>1630800</v>
      </c>
      <c r="P144" s="17">
        <v>1630800</v>
      </c>
      <c r="Q144" s="17">
        <v>1630800</v>
      </c>
      <c r="R144" s="17">
        <v>1630800</v>
      </c>
      <c r="S144" s="17">
        <v>1630800</v>
      </c>
      <c r="T144" s="17">
        <v>1630800</v>
      </c>
      <c r="U144" s="17">
        <v>1630800</v>
      </c>
      <c r="V144" s="17">
        <v>1630800</v>
      </c>
      <c r="W144" s="17">
        <v>1630800</v>
      </c>
      <c r="X144" s="17">
        <v>1630800</v>
      </c>
    </row>
    <row r="145" spans="2:24">
      <c r="B145" s="20">
        <v>3</v>
      </c>
      <c r="C145" s="26">
        <v>2448000</v>
      </c>
      <c r="D145" s="11">
        <f>IF(AND($N145&gt;' '!F$13,' '!F$13&gt;=$C145),1,0)</f>
        <v>0</v>
      </c>
      <c r="E145" s="11">
        <f>IF(AND($N145&gt;' '!G$13,' '!G$13&gt;=$C145),1,0)</f>
        <v>0</v>
      </c>
      <c r="F145" s="11">
        <f>IF(AND($N145&gt;' '!H$13,' '!H$13&gt;=$C145),1,0)</f>
        <v>0</v>
      </c>
      <c r="G145" s="11">
        <f>IF(AND($N145&gt;' '!I$13,' '!I$13&gt;=$C145),1,0)</f>
        <v>0</v>
      </c>
      <c r="H145" s="11">
        <f>IF(AND($N145&gt;' '!J$13,' '!J$13&gt;=$C145),1,0)</f>
        <v>0</v>
      </c>
      <c r="I145" s="11">
        <f>IF(AND($N145&gt;' '!K$13,' '!K$13&gt;=$C145),1,0)</f>
        <v>0</v>
      </c>
      <c r="J145" s="11">
        <f>IF(AND($N145&gt;' '!L$13,' '!L$13&gt;=$C145),1,0)</f>
        <v>0</v>
      </c>
      <c r="K145" s="11">
        <f>IF(AND($N145&gt;' '!M$13,' '!M$13&gt;=$C145),1,0)</f>
        <v>0</v>
      </c>
      <c r="L145" s="11">
        <f>IF(AND($N145&gt;' '!N$13,' '!N$13&gt;=$C145),1,0)</f>
        <v>0</v>
      </c>
      <c r="M145" s="11">
        <f>IF(AND($N145&gt;' '!O$13,' '!O$13&gt;=$C145),1,0)</f>
        <v>0</v>
      </c>
      <c r="N145" s="26">
        <v>2452000</v>
      </c>
      <c r="O145" s="17">
        <v>1633600</v>
      </c>
      <c r="P145" s="17">
        <v>1633600</v>
      </c>
      <c r="Q145" s="17">
        <v>1633600</v>
      </c>
      <c r="R145" s="17">
        <v>1633600</v>
      </c>
      <c r="S145" s="17">
        <v>1633600</v>
      </c>
      <c r="T145" s="17">
        <v>1633600</v>
      </c>
      <c r="U145" s="17">
        <v>1633600</v>
      </c>
      <c r="V145" s="17">
        <v>1633600</v>
      </c>
      <c r="W145" s="17">
        <v>1633600</v>
      </c>
      <c r="X145" s="17">
        <v>1633600</v>
      </c>
    </row>
    <row r="146" spans="2:24">
      <c r="B146" s="20">
        <v>4</v>
      </c>
      <c r="C146" s="25">
        <v>2452000</v>
      </c>
      <c r="D146" s="11">
        <f>IF(AND($N146&gt;' '!F$13,' '!F$13&gt;=$C146),1,0)</f>
        <v>0</v>
      </c>
      <c r="E146" s="11">
        <f>IF(AND($N146&gt;' '!G$13,' '!G$13&gt;=$C146),1,0)</f>
        <v>0</v>
      </c>
      <c r="F146" s="11">
        <f>IF(AND($N146&gt;' '!H$13,' '!H$13&gt;=$C146),1,0)</f>
        <v>0</v>
      </c>
      <c r="G146" s="11">
        <f>IF(AND($N146&gt;' '!I$13,' '!I$13&gt;=$C146),1,0)</f>
        <v>0</v>
      </c>
      <c r="H146" s="11">
        <f>IF(AND($N146&gt;' '!J$13,' '!J$13&gt;=$C146),1,0)</f>
        <v>0</v>
      </c>
      <c r="I146" s="11">
        <f>IF(AND($N146&gt;' '!K$13,' '!K$13&gt;=$C146),1,0)</f>
        <v>0</v>
      </c>
      <c r="J146" s="11">
        <f>IF(AND($N146&gt;' '!L$13,' '!L$13&gt;=$C146),1,0)</f>
        <v>0</v>
      </c>
      <c r="K146" s="11">
        <f>IF(AND($N146&gt;' '!M$13,' '!M$13&gt;=$C146),1,0)</f>
        <v>0</v>
      </c>
      <c r="L146" s="11">
        <f>IF(AND($N146&gt;' '!N$13,' '!N$13&gt;=$C146),1,0)</f>
        <v>0</v>
      </c>
      <c r="M146" s="11">
        <f>IF(AND($N146&gt;' '!O$13,' '!O$13&gt;=$C146),1,0)</f>
        <v>0</v>
      </c>
      <c r="N146" s="25">
        <v>2456000</v>
      </c>
      <c r="O146" s="17">
        <v>1636400</v>
      </c>
      <c r="P146" s="17">
        <v>1636400</v>
      </c>
      <c r="Q146" s="17">
        <v>1636400</v>
      </c>
      <c r="R146" s="17">
        <v>1636400</v>
      </c>
      <c r="S146" s="17">
        <v>1636400</v>
      </c>
      <c r="T146" s="17">
        <v>1636400</v>
      </c>
      <c r="U146" s="17">
        <v>1636400</v>
      </c>
      <c r="V146" s="17">
        <v>1636400</v>
      </c>
      <c r="W146" s="17">
        <v>1636400</v>
      </c>
      <c r="X146" s="17">
        <v>1636400</v>
      </c>
    </row>
    <row r="147" spans="2:24">
      <c r="B147" s="18">
        <v>5</v>
      </c>
      <c r="C147" s="25">
        <v>2456000</v>
      </c>
      <c r="D147" s="11">
        <f>IF(AND($N147&gt;' '!F$13,' '!F$13&gt;=$C147),1,0)</f>
        <v>0</v>
      </c>
      <c r="E147" s="11">
        <f>IF(AND($N147&gt;' '!G$13,' '!G$13&gt;=$C147),1,0)</f>
        <v>0</v>
      </c>
      <c r="F147" s="11">
        <f>IF(AND($N147&gt;' '!H$13,' '!H$13&gt;=$C147),1,0)</f>
        <v>0</v>
      </c>
      <c r="G147" s="11">
        <f>IF(AND($N147&gt;' '!I$13,' '!I$13&gt;=$C147),1,0)</f>
        <v>0</v>
      </c>
      <c r="H147" s="11">
        <f>IF(AND($N147&gt;' '!J$13,' '!J$13&gt;=$C147),1,0)</f>
        <v>0</v>
      </c>
      <c r="I147" s="11">
        <f>IF(AND($N147&gt;' '!K$13,' '!K$13&gt;=$C147),1,0)</f>
        <v>0</v>
      </c>
      <c r="J147" s="11">
        <f>IF(AND($N147&gt;' '!L$13,' '!L$13&gt;=$C147),1,0)</f>
        <v>0</v>
      </c>
      <c r="K147" s="11">
        <f>IF(AND($N147&gt;' '!M$13,' '!M$13&gt;=$C147),1,0)</f>
        <v>0</v>
      </c>
      <c r="L147" s="11">
        <f>IF(AND($N147&gt;' '!N$13,' '!N$13&gt;=$C147),1,0)</f>
        <v>0</v>
      </c>
      <c r="M147" s="11">
        <f>IF(AND($N147&gt;' '!O$13,' '!O$13&gt;=$C147),1,0)</f>
        <v>0</v>
      </c>
      <c r="N147" s="25">
        <v>2460000</v>
      </c>
      <c r="O147" s="17">
        <v>1639200</v>
      </c>
      <c r="P147" s="17">
        <v>1639200</v>
      </c>
      <c r="Q147" s="17">
        <v>1639200</v>
      </c>
      <c r="R147" s="17">
        <v>1639200</v>
      </c>
      <c r="S147" s="17">
        <v>1639200</v>
      </c>
      <c r="T147" s="17">
        <v>1639200</v>
      </c>
      <c r="U147" s="17">
        <v>1639200</v>
      </c>
      <c r="V147" s="17">
        <v>1639200</v>
      </c>
      <c r="W147" s="17">
        <v>1639200</v>
      </c>
      <c r="X147" s="17">
        <v>1639200</v>
      </c>
    </row>
    <row r="148" spans="2:24">
      <c r="B148" s="20">
        <v>1</v>
      </c>
      <c r="C148" s="25">
        <v>2460000</v>
      </c>
      <c r="D148" s="11">
        <f>IF(AND($N148&gt;' '!F$13,' '!F$13&gt;=$C148),1,0)</f>
        <v>0</v>
      </c>
      <c r="E148" s="11">
        <f>IF(AND($N148&gt;' '!G$13,' '!G$13&gt;=$C148),1,0)</f>
        <v>0</v>
      </c>
      <c r="F148" s="11">
        <f>IF(AND($N148&gt;' '!H$13,' '!H$13&gt;=$C148),1,0)</f>
        <v>0</v>
      </c>
      <c r="G148" s="11">
        <f>IF(AND($N148&gt;' '!I$13,' '!I$13&gt;=$C148),1,0)</f>
        <v>0</v>
      </c>
      <c r="H148" s="11">
        <f>IF(AND($N148&gt;' '!J$13,' '!J$13&gt;=$C148),1,0)</f>
        <v>0</v>
      </c>
      <c r="I148" s="11">
        <f>IF(AND($N148&gt;' '!K$13,' '!K$13&gt;=$C148),1,0)</f>
        <v>0</v>
      </c>
      <c r="J148" s="11">
        <f>IF(AND($N148&gt;' '!L$13,' '!L$13&gt;=$C148),1,0)</f>
        <v>0</v>
      </c>
      <c r="K148" s="11">
        <f>IF(AND($N148&gt;' '!M$13,' '!M$13&gt;=$C148),1,0)</f>
        <v>0</v>
      </c>
      <c r="L148" s="11">
        <f>IF(AND($N148&gt;' '!N$13,' '!N$13&gt;=$C148),1,0)</f>
        <v>0</v>
      </c>
      <c r="M148" s="11">
        <f>IF(AND($N148&gt;' '!O$13,' '!O$13&gt;=$C148),1,0)</f>
        <v>0</v>
      </c>
      <c r="N148" s="25">
        <v>2464000</v>
      </c>
      <c r="O148" s="17">
        <v>1642000</v>
      </c>
      <c r="P148" s="17">
        <v>1642000</v>
      </c>
      <c r="Q148" s="17">
        <v>1642000</v>
      </c>
      <c r="R148" s="17">
        <v>1642000</v>
      </c>
      <c r="S148" s="17">
        <v>1642000</v>
      </c>
      <c r="T148" s="17">
        <v>1642000</v>
      </c>
      <c r="U148" s="17">
        <v>1642000</v>
      </c>
      <c r="V148" s="17">
        <v>1642000</v>
      </c>
      <c r="W148" s="17">
        <v>1642000</v>
      </c>
      <c r="X148" s="17">
        <v>1642000</v>
      </c>
    </row>
    <row r="149" spans="2:24">
      <c r="B149" s="20">
        <v>2</v>
      </c>
      <c r="C149" s="25">
        <v>2464000</v>
      </c>
      <c r="D149" s="11">
        <f>IF(AND($N149&gt;' '!F$13,' '!F$13&gt;=$C149),1,0)</f>
        <v>0</v>
      </c>
      <c r="E149" s="11">
        <f>IF(AND($N149&gt;' '!G$13,' '!G$13&gt;=$C149),1,0)</f>
        <v>0</v>
      </c>
      <c r="F149" s="11">
        <f>IF(AND($N149&gt;' '!H$13,' '!H$13&gt;=$C149),1,0)</f>
        <v>0</v>
      </c>
      <c r="G149" s="11">
        <f>IF(AND($N149&gt;' '!I$13,' '!I$13&gt;=$C149),1,0)</f>
        <v>0</v>
      </c>
      <c r="H149" s="11">
        <f>IF(AND($N149&gt;' '!J$13,' '!J$13&gt;=$C149),1,0)</f>
        <v>0</v>
      </c>
      <c r="I149" s="11">
        <f>IF(AND($N149&gt;' '!K$13,' '!K$13&gt;=$C149),1,0)</f>
        <v>0</v>
      </c>
      <c r="J149" s="11">
        <f>IF(AND($N149&gt;' '!L$13,' '!L$13&gt;=$C149),1,0)</f>
        <v>0</v>
      </c>
      <c r="K149" s="11">
        <f>IF(AND($N149&gt;' '!M$13,' '!M$13&gt;=$C149),1,0)</f>
        <v>0</v>
      </c>
      <c r="L149" s="11">
        <f>IF(AND($N149&gt;' '!N$13,' '!N$13&gt;=$C149),1,0)</f>
        <v>0</v>
      </c>
      <c r="M149" s="11">
        <f>IF(AND($N149&gt;' '!O$13,' '!O$13&gt;=$C149),1,0)</f>
        <v>0</v>
      </c>
      <c r="N149" s="25">
        <v>2468000</v>
      </c>
      <c r="O149" s="17">
        <v>1644800</v>
      </c>
      <c r="P149" s="17">
        <v>1644800</v>
      </c>
      <c r="Q149" s="17">
        <v>1644800</v>
      </c>
      <c r="R149" s="17">
        <v>1644800</v>
      </c>
      <c r="S149" s="17">
        <v>1644800</v>
      </c>
      <c r="T149" s="17">
        <v>1644800</v>
      </c>
      <c r="U149" s="17">
        <v>1644800</v>
      </c>
      <c r="V149" s="17">
        <v>1644800</v>
      </c>
      <c r="W149" s="17">
        <v>1644800</v>
      </c>
      <c r="X149" s="17">
        <v>1644800</v>
      </c>
    </row>
    <row r="150" spans="2:24">
      <c r="B150" s="20">
        <v>3</v>
      </c>
      <c r="C150" s="26">
        <v>2468000</v>
      </c>
      <c r="D150" s="11">
        <f>IF(AND($N150&gt;' '!F$13,' '!F$13&gt;=$C150),1,0)</f>
        <v>0</v>
      </c>
      <c r="E150" s="11">
        <f>IF(AND($N150&gt;' '!G$13,' '!G$13&gt;=$C150),1,0)</f>
        <v>0</v>
      </c>
      <c r="F150" s="11">
        <f>IF(AND($N150&gt;' '!H$13,' '!H$13&gt;=$C150),1,0)</f>
        <v>0</v>
      </c>
      <c r="G150" s="11">
        <f>IF(AND($N150&gt;' '!I$13,' '!I$13&gt;=$C150),1,0)</f>
        <v>0</v>
      </c>
      <c r="H150" s="11">
        <f>IF(AND($N150&gt;' '!J$13,' '!J$13&gt;=$C150),1,0)</f>
        <v>0</v>
      </c>
      <c r="I150" s="11">
        <f>IF(AND($N150&gt;' '!K$13,' '!K$13&gt;=$C150),1,0)</f>
        <v>0</v>
      </c>
      <c r="J150" s="11">
        <f>IF(AND($N150&gt;' '!L$13,' '!L$13&gt;=$C150),1,0)</f>
        <v>0</v>
      </c>
      <c r="K150" s="11">
        <f>IF(AND($N150&gt;' '!M$13,' '!M$13&gt;=$C150),1,0)</f>
        <v>0</v>
      </c>
      <c r="L150" s="11">
        <f>IF(AND($N150&gt;' '!N$13,' '!N$13&gt;=$C150),1,0)</f>
        <v>0</v>
      </c>
      <c r="M150" s="11">
        <f>IF(AND($N150&gt;' '!O$13,' '!O$13&gt;=$C150),1,0)</f>
        <v>0</v>
      </c>
      <c r="N150" s="26">
        <v>2472000</v>
      </c>
      <c r="O150" s="17">
        <v>1647600</v>
      </c>
      <c r="P150" s="17">
        <v>1647600</v>
      </c>
      <c r="Q150" s="17">
        <v>1647600</v>
      </c>
      <c r="R150" s="17">
        <v>1647600</v>
      </c>
      <c r="S150" s="17">
        <v>1647600</v>
      </c>
      <c r="T150" s="17">
        <v>1647600</v>
      </c>
      <c r="U150" s="17">
        <v>1647600</v>
      </c>
      <c r="V150" s="17">
        <v>1647600</v>
      </c>
      <c r="W150" s="17">
        <v>1647600</v>
      </c>
      <c r="X150" s="17">
        <v>1647600</v>
      </c>
    </row>
    <row r="151" spans="2:24">
      <c r="B151" s="20">
        <v>4</v>
      </c>
      <c r="C151" s="25">
        <v>2472000</v>
      </c>
      <c r="D151" s="11">
        <f>IF(AND($N151&gt;' '!F$13,' '!F$13&gt;=$C151),1,0)</f>
        <v>0</v>
      </c>
      <c r="E151" s="11">
        <f>IF(AND($N151&gt;' '!G$13,' '!G$13&gt;=$C151),1,0)</f>
        <v>0</v>
      </c>
      <c r="F151" s="11">
        <f>IF(AND($N151&gt;' '!H$13,' '!H$13&gt;=$C151),1,0)</f>
        <v>0</v>
      </c>
      <c r="G151" s="11">
        <f>IF(AND($N151&gt;' '!I$13,' '!I$13&gt;=$C151),1,0)</f>
        <v>0</v>
      </c>
      <c r="H151" s="11">
        <f>IF(AND($N151&gt;' '!J$13,' '!J$13&gt;=$C151),1,0)</f>
        <v>0</v>
      </c>
      <c r="I151" s="11">
        <f>IF(AND($N151&gt;' '!K$13,' '!K$13&gt;=$C151),1,0)</f>
        <v>0</v>
      </c>
      <c r="J151" s="11">
        <f>IF(AND($N151&gt;' '!L$13,' '!L$13&gt;=$C151),1,0)</f>
        <v>0</v>
      </c>
      <c r="K151" s="11">
        <f>IF(AND($N151&gt;' '!M$13,' '!M$13&gt;=$C151),1,0)</f>
        <v>0</v>
      </c>
      <c r="L151" s="11">
        <f>IF(AND($N151&gt;' '!N$13,' '!N$13&gt;=$C151),1,0)</f>
        <v>0</v>
      </c>
      <c r="M151" s="11">
        <f>IF(AND($N151&gt;' '!O$13,' '!O$13&gt;=$C151),1,0)</f>
        <v>0</v>
      </c>
      <c r="N151" s="25">
        <v>2476000</v>
      </c>
      <c r="O151" s="17">
        <v>1650400</v>
      </c>
      <c r="P151" s="17">
        <v>1650400</v>
      </c>
      <c r="Q151" s="17">
        <v>1650400</v>
      </c>
      <c r="R151" s="17">
        <v>1650400</v>
      </c>
      <c r="S151" s="17">
        <v>1650400</v>
      </c>
      <c r="T151" s="17">
        <v>1650400</v>
      </c>
      <c r="U151" s="17">
        <v>1650400</v>
      </c>
      <c r="V151" s="17">
        <v>1650400</v>
      </c>
      <c r="W151" s="17">
        <v>1650400</v>
      </c>
      <c r="X151" s="17">
        <v>1650400</v>
      </c>
    </row>
    <row r="152" spans="2:24">
      <c r="B152" s="18">
        <v>5</v>
      </c>
      <c r="C152" s="25">
        <v>2476000</v>
      </c>
      <c r="D152" s="11">
        <f>IF(AND($N152&gt;' '!F$13,' '!F$13&gt;=$C152),1,0)</f>
        <v>0</v>
      </c>
      <c r="E152" s="11">
        <f>IF(AND($N152&gt;' '!G$13,' '!G$13&gt;=$C152),1,0)</f>
        <v>0</v>
      </c>
      <c r="F152" s="11">
        <f>IF(AND($N152&gt;' '!H$13,' '!H$13&gt;=$C152),1,0)</f>
        <v>0</v>
      </c>
      <c r="G152" s="11">
        <f>IF(AND($N152&gt;' '!I$13,' '!I$13&gt;=$C152),1,0)</f>
        <v>0</v>
      </c>
      <c r="H152" s="11">
        <f>IF(AND($N152&gt;' '!J$13,' '!J$13&gt;=$C152),1,0)</f>
        <v>0</v>
      </c>
      <c r="I152" s="11">
        <f>IF(AND($N152&gt;' '!K$13,' '!K$13&gt;=$C152),1,0)</f>
        <v>0</v>
      </c>
      <c r="J152" s="11">
        <f>IF(AND($N152&gt;' '!L$13,' '!L$13&gt;=$C152),1,0)</f>
        <v>0</v>
      </c>
      <c r="K152" s="11">
        <f>IF(AND($N152&gt;' '!M$13,' '!M$13&gt;=$C152),1,0)</f>
        <v>0</v>
      </c>
      <c r="L152" s="11">
        <f>IF(AND($N152&gt;' '!N$13,' '!N$13&gt;=$C152),1,0)</f>
        <v>0</v>
      </c>
      <c r="M152" s="11">
        <f>IF(AND($N152&gt;' '!O$13,' '!O$13&gt;=$C152),1,0)</f>
        <v>0</v>
      </c>
      <c r="N152" s="25">
        <v>2480000</v>
      </c>
      <c r="O152" s="17">
        <v>1653200</v>
      </c>
      <c r="P152" s="17">
        <v>1653200</v>
      </c>
      <c r="Q152" s="17">
        <v>1653200</v>
      </c>
      <c r="R152" s="17">
        <v>1653200</v>
      </c>
      <c r="S152" s="17">
        <v>1653200</v>
      </c>
      <c r="T152" s="17">
        <v>1653200</v>
      </c>
      <c r="U152" s="17">
        <v>1653200</v>
      </c>
      <c r="V152" s="17">
        <v>1653200</v>
      </c>
      <c r="W152" s="17">
        <v>1653200</v>
      </c>
      <c r="X152" s="17">
        <v>1653200</v>
      </c>
    </row>
    <row r="153" spans="2:24">
      <c r="B153" s="20">
        <v>1</v>
      </c>
      <c r="C153" s="25">
        <v>2480000</v>
      </c>
      <c r="D153" s="11">
        <f>IF(AND($N153&gt;' '!F$13,' '!F$13&gt;=$C153),1,0)</f>
        <v>0</v>
      </c>
      <c r="E153" s="11">
        <f>IF(AND($N153&gt;' '!G$13,' '!G$13&gt;=$C153),1,0)</f>
        <v>0</v>
      </c>
      <c r="F153" s="11">
        <f>IF(AND($N153&gt;' '!H$13,' '!H$13&gt;=$C153),1,0)</f>
        <v>0</v>
      </c>
      <c r="G153" s="11">
        <f>IF(AND($N153&gt;' '!I$13,' '!I$13&gt;=$C153),1,0)</f>
        <v>0</v>
      </c>
      <c r="H153" s="11">
        <f>IF(AND($N153&gt;' '!J$13,' '!J$13&gt;=$C153),1,0)</f>
        <v>0</v>
      </c>
      <c r="I153" s="11">
        <f>IF(AND($N153&gt;' '!K$13,' '!K$13&gt;=$C153),1,0)</f>
        <v>0</v>
      </c>
      <c r="J153" s="11">
        <f>IF(AND($N153&gt;' '!L$13,' '!L$13&gt;=$C153),1,0)</f>
        <v>0</v>
      </c>
      <c r="K153" s="11">
        <f>IF(AND($N153&gt;' '!M$13,' '!M$13&gt;=$C153),1,0)</f>
        <v>0</v>
      </c>
      <c r="L153" s="11">
        <f>IF(AND($N153&gt;' '!N$13,' '!N$13&gt;=$C153),1,0)</f>
        <v>0</v>
      </c>
      <c r="M153" s="11">
        <f>IF(AND($N153&gt;' '!O$13,' '!O$13&gt;=$C153),1,0)</f>
        <v>0</v>
      </c>
      <c r="N153" s="25">
        <v>2484000</v>
      </c>
      <c r="O153" s="17">
        <v>1656000</v>
      </c>
      <c r="P153" s="17">
        <v>1656000</v>
      </c>
      <c r="Q153" s="17">
        <v>1656000</v>
      </c>
      <c r="R153" s="17">
        <v>1656000</v>
      </c>
      <c r="S153" s="17">
        <v>1656000</v>
      </c>
      <c r="T153" s="17">
        <v>1656000</v>
      </c>
      <c r="U153" s="17">
        <v>1656000</v>
      </c>
      <c r="V153" s="17">
        <v>1656000</v>
      </c>
      <c r="W153" s="17">
        <v>1656000</v>
      </c>
      <c r="X153" s="17">
        <v>1656000</v>
      </c>
    </row>
    <row r="154" spans="2:24">
      <c r="B154" s="20">
        <v>2</v>
      </c>
      <c r="C154" s="25">
        <v>2484000</v>
      </c>
      <c r="D154" s="11">
        <f>IF(AND($N154&gt;' '!F$13,' '!F$13&gt;=$C154),1,0)</f>
        <v>0</v>
      </c>
      <c r="E154" s="11">
        <f>IF(AND($N154&gt;' '!G$13,' '!G$13&gt;=$C154),1,0)</f>
        <v>0</v>
      </c>
      <c r="F154" s="11">
        <f>IF(AND($N154&gt;' '!H$13,' '!H$13&gt;=$C154),1,0)</f>
        <v>0</v>
      </c>
      <c r="G154" s="11">
        <f>IF(AND($N154&gt;' '!I$13,' '!I$13&gt;=$C154),1,0)</f>
        <v>0</v>
      </c>
      <c r="H154" s="11">
        <f>IF(AND($N154&gt;' '!J$13,' '!J$13&gt;=$C154),1,0)</f>
        <v>0</v>
      </c>
      <c r="I154" s="11">
        <f>IF(AND($N154&gt;' '!K$13,' '!K$13&gt;=$C154),1,0)</f>
        <v>0</v>
      </c>
      <c r="J154" s="11">
        <f>IF(AND($N154&gt;' '!L$13,' '!L$13&gt;=$C154),1,0)</f>
        <v>0</v>
      </c>
      <c r="K154" s="11">
        <f>IF(AND($N154&gt;' '!M$13,' '!M$13&gt;=$C154),1,0)</f>
        <v>0</v>
      </c>
      <c r="L154" s="11">
        <f>IF(AND($N154&gt;' '!N$13,' '!N$13&gt;=$C154),1,0)</f>
        <v>0</v>
      </c>
      <c r="M154" s="11">
        <f>IF(AND($N154&gt;' '!O$13,' '!O$13&gt;=$C154),1,0)</f>
        <v>0</v>
      </c>
      <c r="N154" s="25">
        <v>2488000</v>
      </c>
      <c r="O154" s="17">
        <v>1658800</v>
      </c>
      <c r="P154" s="17">
        <v>1658800</v>
      </c>
      <c r="Q154" s="17">
        <v>1658800</v>
      </c>
      <c r="R154" s="17">
        <v>1658800</v>
      </c>
      <c r="S154" s="17">
        <v>1658800</v>
      </c>
      <c r="T154" s="17">
        <v>1658800</v>
      </c>
      <c r="U154" s="17">
        <v>1658800</v>
      </c>
      <c r="V154" s="17">
        <v>1658800</v>
      </c>
      <c r="W154" s="17">
        <v>1658800</v>
      </c>
      <c r="X154" s="17">
        <v>1658800</v>
      </c>
    </row>
    <row r="155" spans="2:24">
      <c r="B155" s="20">
        <v>3</v>
      </c>
      <c r="C155" s="26">
        <v>2488000</v>
      </c>
      <c r="D155" s="11">
        <f>IF(AND($N155&gt;' '!F$13,' '!F$13&gt;=$C155),1,0)</f>
        <v>0</v>
      </c>
      <c r="E155" s="11">
        <f>IF(AND($N155&gt;' '!G$13,' '!G$13&gt;=$C155),1,0)</f>
        <v>0</v>
      </c>
      <c r="F155" s="11">
        <f>IF(AND($N155&gt;' '!H$13,' '!H$13&gt;=$C155),1,0)</f>
        <v>0</v>
      </c>
      <c r="G155" s="11">
        <f>IF(AND($N155&gt;' '!I$13,' '!I$13&gt;=$C155),1,0)</f>
        <v>0</v>
      </c>
      <c r="H155" s="11">
        <f>IF(AND($N155&gt;' '!J$13,' '!J$13&gt;=$C155),1,0)</f>
        <v>0</v>
      </c>
      <c r="I155" s="11">
        <f>IF(AND($N155&gt;' '!K$13,' '!K$13&gt;=$C155),1,0)</f>
        <v>0</v>
      </c>
      <c r="J155" s="11">
        <f>IF(AND($N155&gt;' '!L$13,' '!L$13&gt;=$C155),1,0)</f>
        <v>0</v>
      </c>
      <c r="K155" s="11">
        <f>IF(AND($N155&gt;' '!M$13,' '!M$13&gt;=$C155),1,0)</f>
        <v>0</v>
      </c>
      <c r="L155" s="11">
        <f>IF(AND($N155&gt;' '!N$13,' '!N$13&gt;=$C155),1,0)</f>
        <v>0</v>
      </c>
      <c r="M155" s="11">
        <f>IF(AND($N155&gt;' '!O$13,' '!O$13&gt;=$C155),1,0)</f>
        <v>0</v>
      </c>
      <c r="N155" s="26">
        <v>2492000</v>
      </c>
      <c r="O155" s="17">
        <v>1661600</v>
      </c>
      <c r="P155" s="17">
        <v>1661600</v>
      </c>
      <c r="Q155" s="17">
        <v>1661600</v>
      </c>
      <c r="R155" s="17">
        <v>1661600</v>
      </c>
      <c r="S155" s="17">
        <v>1661600</v>
      </c>
      <c r="T155" s="17">
        <v>1661600</v>
      </c>
      <c r="U155" s="17">
        <v>1661600</v>
      </c>
      <c r="V155" s="17">
        <v>1661600</v>
      </c>
      <c r="W155" s="17">
        <v>1661600</v>
      </c>
      <c r="X155" s="17">
        <v>1661600</v>
      </c>
    </row>
    <row r="156" spans="2:24">
      <c r="B156" s="20">
        <v>4</v>
      </c>
      <c r="C156" s="25">
        <v>2492000</v>
      </c>
      <c r="D156" s="11">
        <f>IF(AND($N156&gt;' '!F$13,' '!F$13&gt;=$C156),1,0)</f>
        <v>0</v>
      </c>
      <c r="E156" s="11">
        <f>IF(AND($N156&gt;' '!G$13,' '!G$13&gt;=$C156),1,0)</f>
        <v>0</v>
      </c>
      <c r="F156" s="11">
        <f>IF(AND($N156&gt;' '!H$13,' '!H$13&gt;=$C156),1,0)</f>
        <v>0</v>
      </c>
      <c r="G156" s="11">
        <f>IF(AND($N156&gt;' '!I$13,' '!I$13&gt;=$C156),1,0)</f>
        <v>0</v>
      </c>
      <c r="H156" s="11">
        <f>IF(AND($N156&gt;' '!J$13,' '!J$13&gt;=$C156),1,0)</f>
        <v>0</v>
      </c>
      <c r="I156" s="11">
        <f>IF(AND($N156&gt;' '!K$13,' '!K$13&gt;=$C156),1,0)</f>
        <v>0</v>
      </c>
      <c r="J156" s="11">
        <f>IF(AND($N156&gt;' '!L$13,' '!L$13&gt;=$C156),1,0)</f>
        <v>0</v>
      </c>
      <c r="K156" s="11">
        <f>IF(AND($N156&gt;' '!M$13,' '!M$13&gt;=$C156),1,0)</f>
        <v>0</v>
      </c>
      <c r="L156" s="11">
        <f>IF(AND($N156&gt;' '!N$13,' '!N$13&gt;=$C156),1,0)</f>
        <v>0</v>
      </c>
      <c r="M156" s="11">
        <f>IF(AND($N156&gt;' '!O$13,' '!O$13&gt;=$C156),1,0)</f>
        <v>0</v>
      </c>
      <c r="N156" s="25">
        <v>2496000</v>
      </c>
      <c r="O156" s="17">
        <v>1664400</v>
      </c>
      <c r="P156" s="17">
        <v>1664400</v>
      </c>
      <c r="Q156" s="17">
        <v>1664400</v>
      </c>
      <c r="R156" s="17">
        <v>1664400</v>
      </c>
      <c r="S156" s="17">
        <v>1664400</v>
      </c>
      <c r="T156" s="17">
        <v>1664400</v>
      </c>
      <c r="U156" s="17">
        <v>1664400</v>
      </c>
      <c r="V156" s="17">
        <v>1664400</v>
      </c>
      <c r="W156" s="17">
        <v>1664400</v>
      </c>
      <c r="X156" s="17">
        <v>1664400</v>
      </c>
    </row>
    <row r="157" spans="2:24">
      <c r="B157" s="18">
        <v>5</v>
      </c>
      <c r="C157" s="25">
        <v>2496000</v>
      </c>
      <c r="D157" s="11">
        <f>IF(AND($N157&gt;' '!F$13,' '!F$13&gt;=$C157),1,0)</f>
        <v>0</v>
      </c>
      <c r="E157" s="11">
        <f>IF(AND($N157&gt;' '!G$13,' '!G$13&gt;=$C157),1,0)</f>
        <v>0</v>
      </c>
      <c r="F157" s="11">
        <f>IF(AND($N157&gt;' '!H$13,' '!H$13&gt;=$C157),1,0)</f>
        <v>0</v>
      </c>
      <c r="G157" s="11">
        <f>IF(AND($N157&gt;' '!I$13,' '!I$13&gt;=$C157),1,0)</f>
        <v>0</v>
      </c>
      <c r="H157" s="11">
        <f>IF(AND($N157&gt;' '!J$13,' '!J$13&gt;=$C157),1,0)</f>
        <v>0</v>
      </c>
      <c r="I157" s="11">
        <f>IF(AND($N157&gt;' '!K$13,' '!K$13&gt;=$C157),1,0)</f>
        <v>0</v>
      </c>
      <c r="J157" s="11">
        <f>IF(AND($N157&gt;' '!L$13,' '!L$13&gt;=$C157),1,0)</f>
        <v>0</v>
      </c>
      <c r="K157" s="11">
        <f>IF(AND($N157&gt;' '!M$13,' '!M$13&gt;=$C157),1,0)</f>
        <v>0</v>
      </c>
      <c r="L157" s="11">
        <f>IF(AND($N157&gt;' '!N$13,' '!N$13&gt;=$C157),1,0)</f>
        <v>0</v>
      </c>
      <c r="M157" s="11">
        <f>IF(AND($N157&gt;' '!O$13,' '!O$13&gt;=$C157),1,0)</f>
        <v>0</v>
      </c>
      <c r="N157" s="25">
        <v>2500000</v>
      </c>
      <c r="O157" s="17">
        <v>1667200</v>
      </c>
      <c r="P157" s="17">
        <v>1667200</v>
      </c>
      <c r="Q157" s="17">
        <v>1667200</v>
      </c>
      <c r="R157" s="17">
        <v>1667200</v>
      </c>
      <c r="S157" s="17">
        <v>1667200</v>
      </c>
      <c r="T157" s="17">
        <v>1667200</v>
      </c>
      <c r="U157" s="17">
        <v>1667200</v>
      </c>
      <c r="V157" s="17">
        <v>1667200</v>
      </c>
      <c r="W157" s="17">
        <v>1667200</v>
      </c>
      <c r="X157" s="17">
        <v>1667200</v>
      </c>
    </row>
    <row r="158" spans="2:24">
      <c r="B158" s="20">
        <v>1</v>
      </c>
      <c r="C158" s="25">
        <v>2500000</v>
      </c>
      <c r="D158" s="11">
        <f>IF(AND($N158&gt;' '!F$13,' '!F$13&gt;=$C158),1,0)</f>
        <v>0</v>
      </c>
      <c r="E158" s="11">
        <f>IF(AND($N158&gt;' '!G$13,' '!G$13&gt;=$C158),1,0)</f>
        <v>0</v>
      </c>
      <c r="F158" s="11">
        <f>IF(AND($N158&gt;' '!H$13,' '!H$13&gt;=$C158),1,0)</f>
        <v>0</v>
      </c>
      <c r="G158" s="11">
        <f>IF(AND($N158&gt;' '!I$13,' '!I$13&gt;=$C158),1,0)</f>
        <v>0</v>
      </c>
      <c r="H158" s="11">
        <f>IF(AND($N158&gt;' '!J$13,' '!J$13&gt;=$C158),1,0)</f>
        <v>0</v>
      </c>
      <c r="I158" s="11">
        <f>IF(AND($N158&gt;' '!K$13,' '!K$13&gt;=$C158),1,0)</f>
        <v>0</v>
      </c>
      <c r="J158" s="11">
        <f>IF(AND($N158&gt;' '!L$13,' '!L$13&gt;=$C158),1,0)</f>
        <v>0</v>
      </c>
      <c r="K158" s="11">
        <f>IF(AND($N158&gt;' '!M$13,' '!M$13&gt;=$C158),1,0)</f>
        <v>0</v>
      </c>
      <c r="L158" s="11">
        <f>IF(AND($N158&gt;' '!N$13,' '!N$13&gt;=$C158),1,0)</f>
        <v>0</v>
      </c>
      <c r="M158" s="11">
        <f>IF(AND($N158&gt;' '!O$13,' '!O$13&gt;=$C158),1,0)</f>
        <v>0</v>
      </c>
      <c r="N158" s="25">
        <v>2504000</v>
      </c>
      <c r="O158" s="17">
        <v>1670000</v>
      </c>
      <c r="P158" s="17">
        <v>1670000</v>
      </c>
      <c r="Q158" s="17">
        <v>1670000</v>
      </c>
      <c r="R158" s="17">
        <v>1670000</v>
      </c>
      <c r="S158" s="17">
        <v>1670000</v>
      </c>
      <c r="T158" s="17">
        <v>1670000</v>
      </c>
      <c r="U158" s="17">
        <v>1670000</v>
      </c>
      <c r="V158" s="17">
        <v>1670000</v>
      </c>
      <c r="W158" s="17">
        <v>1670000</v>
      </c>
      <c r="X158" s="17">
        <v>1670000</v>
      </c>
    </row>
    <row r="159" spans="2:24">
      <c r="B159" s="20">
        <v>2</v>
      </c>
      <c r="C159" s="25">
        <v>2504000</v>
      </c>
      <c r="D159" s="11">
        <f>IF(AND($N159&gt;' '!F$13,' '!F$13&gt;=$C159),1,0)</f>
        <v>0</v>
      </c>
      <c r="E159" s="11">
        <f>IF(AND($N159&gt;' '!G$13,' '!G$13&gt;=$C159),1,0)</f>
        <v>0</v>
      </c>
      <c r="F159" s="11">
        <f>IF(AND($N159&gt;' '!H$13,' '!H$13&gt;=$C159),1,0)</f>
        <v>0</v>
      </c>
      <c r="G159" s="11">
        <f>IF(AND($N159&gt;' '!I$13,' '!I$13&gt;=$C159),1,0)</f>
        <v>0</v>
      </c>
      <c r="H159" s="11">
        <f>IF(AND($N159&gt;' '!J$13,' '!J$13&gt;=$C159),1,0)</f>
        <v>0</v>
      </c>
      <c r="I159" s="11">
        <f>IF(AND($N159&gt;' '!K$13,' '!K$13&gt;=$C159),1,0)</f>
        <v>0</v>
      </c>
      <c r="J159" s="11">
        <f>IF(AND($N159&gt;' '!L$13,' '!L$13&gt;=$C159),1,0)</f>
        <v>0</v>
      </c>
      <c r="K159" s="11">
        <f>IF(AND($N159&gt;' '!M$13,' '!M$13&gt;=$C159),1,0)</f>
        <v>0</v>
      </c>
      <c r="L159" s="11">
        <f>IF(AND($N159&gt;' '!N$13,' '!N$13&gt;=$C159),1,0)</f>
        <v>0</v>
      </c>
      <c r="M159" s="11">
        <f>IF(AND($N159&gt;' '!O$13,' '!O$13&gt;=$C159),1,0)</f>
        <v>0</v>
      </c>
      <c r="N159" s="25">
        <v>2508000</v>
      </c>
      <c r="O159" s="17">
        <v>1672800</v>
      </c>
      <c r="P159" s="17">
        <v>1672800</v>
      </c>
      <c r="Q159" s="17">
        <v>1672800</v>
      </c>
      <c r="R159" s="17">
        <v>1672800</v>
      </c>
      <c r="S159" s="17">
        <v>1672800</v>
      </c>
      <c r="T159" s="17">
        <v>1672800</v>
      </c>
      <c r="U159" s="17">
        <v>1672800</v>
      </c>
      <c r="V159" s="17">
        <v>1672800</v>
      </c>
      <c r="W159" s="17">
        <v>1672800</v>
      </c>
      <c r="X159" s="17">
        <v>1672800</v>
      </c>
    </row>
    <row r="160" spans="2:24">
      <c r="B160" s="20">
        <v>3</v>
      </c>
      <c r="C160" s="26">
        <v>2508000</v>
      </c>
      <c r="D160" s="11">
        <f>IF(AND($N160&gt;' '!F$13,' '!F$13&gt;=$C160),1,0)</f>
        <v>0</v>
      </c>
      <c r="E160" s="11">
        <f>IF(AND($N160&gt;' '!G$13,' '!G$13&gt;=$C160),1,0)</f>
        <v>0</v>
      </c>
      <c r="F160" s="11">
        <f>IF(AND($N160&gt;' '!H$13,' '!H$13&gt;=$C160),1,0)</f>
        <v>0</v>
      </c>
      <c r="G160" s="11">
        <f>IF(AND($N160&gt;' '!I$13,' '!I$13&gt;=$C160),1,0)</f>
        <v>0</v>
      </c>
      <c r="H160" s="11">
        <f>IF(AND($N160&gt;' '!J$13,' '!J$13&gt;=$C160),1,0)</f>
        <v>0</v>
      </c>
      <c r="I160" s="11">
        <f>IF(AND($N160&gt;' '!K$13,' '!K$13&gt;=$C160),1,0)</f>
        <v>0</v>
      </c>
      <c r="J160" s="11">
        <f>IF(AND($N160&gt;' '!L$13,' '!L$13&gt;=$C160),1,0)</f>
        <v>0</v>
      </c>
      <c r="K160" s="11">
        <f>IF(AND($N160&gt;' '!M$13,' '!M$13&gt;=$C160),1,0)</f>
        <v>0</v>
      </c>
      <c r="L160" s="11">
        <f>IF(AND($N160&gt;' '!N$13,' '!N$13&gt;=$C160),1,0)</f>
        <v>0</v>
      </c>
      <c r="M160" s="11">
        <f>IF(AND($N160&gt;' '!O$13,' '!O$13&gt;=$C160),1,0)</f>
        <v>0</v>
      </c>
      <c r="N160" s="26">
        <v>2512000</v>
      </c>
      <c r="O160" s="17">
        <v>1675600</v>
      </c>
      <c r="P160" s="17">
        <v>1675600</v>
      </c>
      <c r="Q160" s="17">
        <v>1675600</v>
      </c>
      <c r="R160" s="17">
        <v>1675600</v>
      </c>
      <c r="S160" s="17">
        <v>1675600</v>
      </c>
      <c r="T160" s="17">
        <v>1675600</v>
      </c>
      <c r="U160" s="17">
        <v>1675600</v>
      </c>
      <c r="V160" s="17">
        <v>1675600</v>
      </c>
      <c r="W160" s="17">
        <v>1675600</v>
      </c>
      <c r="X160" s="17">
        <v>1675600</v>
      </c>
    </row>
    <row r="161" spans="2:24">
      <c r="B161" s="20">
        <v>4</v>
      </c>
      <c r="C161" s="25">
        <v>2512000</v>
      </c>
      <c r="D161" s="11">
        <f>IF(AND($N161&gt;' '!F$13,' '!F$13&gt;=$C161),1,0)</f>
        <v>0</v>
      </c>
      <c r="E161" s="11">
        <f>IF(AND($N161&gt;' '!G$13,' '!G$13&gt;=$C161),1,0)</f>
        <v>0</v>
      </c>
      <c r="F161" s="11">
        <f>IF(AND($N161&gt;' '!H$13,' '!H$13&gt;=$C161),1,0)</f>
        <v>0</v>
      </c>
      <c r="G161" s="11">
        <f>IF(AND($N161&gt;' '!I$13,' '!I$13&gt;=$C161),1,0)</f>
        <v>0</v>
      </c>
      <c r="H161" s="11">
        <f>IF(AND($N161&gt;' '!J$13,' '!J$13&gt;=$C161),1,0)</f>
        <v>0</v>
      </c>
      <c r="I161" s="11">
        <f>IF(AND($N161&gt;' '!K$13,' '!K$13&gt;=$C161),1,0)</f>
        <v>0</v>
      </c>
      <c r="J161" s="11">
        <f>IF(AND($N161&gt;' '!L$13,' '!L$13&gt;=$C161),1,0)</f>
        <v>0</v>
      </c>
      <c r="K161" s="11">
        <f>IF(AND($N161&gt;' '!M$13,' '!M$13&gt;=$C161),1,0)</f>
        <v>0</v>
      </c>
      <c r="L161" s="11">
        <f>IF(AND($N161&gt;' '!N$13,' '!N$13&gt;=$C161),1,0)</f>
        <v>0</v>
      </c>
      <c r="M161" s="11">
        <f>IF(AND($N161&gt;' '!O$13,' '!O$13&gt;=$C161),1,0)</f>
        <v>0</v>
      </c>
      <c r="N161" s="25">
        <v>2516000</v>
      </c>
      <c r="O161" s="17">
        <v>1678400</v>
      </c>
      <c r="P161" s="17">
        <v>1678400</v>
      </c>
      <c r="Q161" s="17">
        <v>1678400</v>
      </c>
      <c r="R161" s="17">
        <v>1678400</v>
      </c>
      <c r="S161" s="17">
        <v>1678400</v>
      </c>
      <c r="T161" s="17">
        <v>1678400</v>
      </c>
      <c r="U161" s="17">
        <v>1678400</v>
      </c>
      <c r="V161" s="17">
        <v>1678400</v>
      </c>
      <c r="W161" s="17">
        <v>1678400</v>
      </c>
      <c r="X161" s="17">
        <v>1678400</v>
      </c>
    </row>
    <row r="162" spans="2:24">
      <c r="B162" s="18">
        <v>5</v>
      </c>
      <c r="C162" s="25">
        <v>2516000</v>
      </c>
      <c r="D162" s="11">
        <f>IF(AND($N162&gt;' '!F$13,' '!F$13&gt;=$C162),1,0)</f>
        <v>0</v>
      </c>
      <c r="E162" s="11">
        <f>IF(AND($N162&gt;' '!G$13,' '!G$13&gt;=$C162),1,0)</f>
        <v>0</v>
      </c>
      <c r="F162" s="11">
        <f>IF(AND($N162&gt;' '!H$13,' '!H$13&gt;=$C162),1,0)</f>
        <v>0</v>
      </c>
      <c r="G162" s="11">
        <f>IF(AND($N162&gt;' '!I$13,' '!I$13&gt;=$C162),1,0)</f>
        <v>0</v>
      </c>
      <c r="H162" s="11">
        <f>IF(AND($N162&gt;' '!J$13,' '!J$13&gt;=$C162),1,0)</f>
        <v>0</v>
      </c>
      <c r="I162" s="11">
        <f>IF(AND($N162&gt;' '!K$13,' '!K$13&gt;=$C162),1,0)</f>
        <v>0</v>
      </c>
      <c r="J162" s="11">
        <f>IF(AND($N162&gt;' '!L$13,' '!L$13&gt;=$C162),1,0)</f>
        <v>0</v>
      </c>
      <c r="K162" s="11">
        <f>IF(AND($N162&gt;' '!M$13,' '!M$13&gt;=$C162),1,0)</f>
        <v>0</v>
      </c>
      <c r="L162" s="11">
        <f>IF(AND($N162&gt;' '!N$13,' '!N$13&gt;=$C162),1,0)</f>
        <v>0</v>
      </c>
      <c r="M162" s="11">
        <f>IF(AND($N162&gt;' '!O$13,' '!O$13&gt;=$C162),1,0)</f>
        <v>0</v>
      </c>
      <c r="N162" s="25">
        <v>2520000</v>
      </c>
      <c r="O162" s="17">
        <v>1681200</v>
      </c>
      <c r="P162" s="17">
        <v>1681200</v>
      </c>
      <c r="Q162" s="17">
        <v>1681200</v>
      </c>
      <c r="R162" s="17">
        <v>1681200</v>
      </c>
      <c r="S162" s="17">
        <v>1681200</v>
      </c>
      <c r="T162" s="17">
        <v>1681200</v>
      </c>
      <c r="U162" s="17">
        <v>1681200</v>
      </c>
      <c r="V162" s="17">
        <v>1681200</v>
      </c>
      <c r="W162" s="17">
        <v>1681200</v>
      </c>
      <c r="X162" s="17">
        <v>1681200</v>
      </c>
    </row>
    <row r="163" spans="2:24">
      <c r="B163" s="20">
        <v>1</v>
      </c>
      <c r="C163" s="25">
        <v>2520000</v>
      </c>
      <c r="D163" s="11">
        <f>IF(AND($N163&gt;' '!F$13,' '!F$13&gt;=$C163),1,0)</f>
        <v>0</v>
      </c>
      <c r="E163" s="11">
        <f>IF(AND($N163&gt;' '!G$13,' '!G$13&gt;=$C163),1,0)</f>
        <v>0</v>
      </c>
      <c r="F163" s="11">
        <f>IF(AND($N163&gt;' '!H$13,' '!H$13&gt;=$C163),1,0)</f>
        <v>0</v>
      </c>
      <c r="G163" s="11">
        <f>IF(AND($N163&gt;' '!I$13,' '!I$13&gt;=$C163),1,0)</f>
        <v>0</v>
      </c>
      <c r="H163" s="11">
        <f>IF(AND($N163&gt;' '!J$13,' '!J$13&gt;=$C163),1,0)</f>
        <v>0</v>
      </c>
      <c r="I163" s="11">
        <f>IF(AND($N163&gt;' '!K$13,' '!K$13&gt;=$C163),1,0)</f>
        <v>0</v>
      </c>
      <c r="J163" s="11">
        <f>IF(AND($N163&gt;' '!L$13,' '!L$13&gt;=$C163),1,0)</f>
        <v>0</v>
      </c>
      <c r="K163" s="11">
        <f>IF(AND($N163&gt;' '!M$13,' '!M$13&gt;=$C163),1,0)</f>
        <v>0</v>
      </c>
      <c r="L163" s="11">
        <f>IF(AND($N163&gt;' '!N$13,' '!N$13&gt;=$C163),1,0)</f>
        <v>0</v>
      </c>
      <c r="M163" s="11">
        <f>IF(AND($N163&gt;' '!O$13,' '!O$13&gt;=$C163),1,0)</f>
        <v>0</v>
      </c>
      <c r="N163" s="25">
        <v>2524000</v>
      </c>
      <c r="O163" s="17">
        <v>1684000</v>
      </c>
      <c r="P163" s="17">
        <v>1684000</v>
      </c>
      <c r="Q163" s="17">
        <v>1684000</v>
      </c>
      <c r="R163" s="17">
        <v>1684000</v>
      </c>
      <c r="S163" s="17">
        <v>1684000</v>
      </c>
      <c r="T163" s="17">
        <v>1684000</v>
      </c>
      <c r="U163" s="17">
        <v>1684000</v>
      </c>
      <c r="V163" s="17">
        <v>1684000</v>
      </c>
      <c r="W163" s="17">
        <v>1684000</v>
      </c>
      <c r="X163" s="17">
        <v>1684000</v>
      </c>
    </row>
    <row r="164" spans="2:24">
      <c r="B164" s="20">
        <v>2</v>
      </c>
      <c r="C164" s="25">
        <v>2524000</v>
      </c>
      <c r="D164" s="11">
        <f>IF(AND($N164&gt;' '!F$13,' '!F$13&gt;=$C164),1,0)</f>
        <v>0</v>
      </c>
      <c r="E164" s="11">
        <f>IF(AND($N164&gt;' '!G$13,' '!G$13&gt;=$C164),1,0)</f>
        <v>0</v>
      </c>
      <c r="F164" s="11">
        <f>IF(AND($N164&gt;' '!H$13,' '!H$13&gt;=$C164),1,0)</f>
        <v>0</v>
      </c>
      <c r="G164" s="11">
        <f>IF(AND($N164&gt;' '!I$13,' '!I$13&gt;=$C164),1,0)</f>
        <v>0</v>
      </c>
      <c r="H164" s="11">
        <f>IF(AND($N164&gt;' '!J$13,' '!J$13&gt;=$C164),1,0)</f>
        <v>0</v>
      </c>
      <c r="I164" s="11">
        <f>IF(AND($N164&gt;' '!K$13,' '!K$13&gt;=$C164),1,0)</f>
        <v>0</v>
      </c>
      <c r="J164" s="11">
        <f>IF(AND($N164&gt;' '!L$13,' '!L$13&gt;=$C164),1,0)</f>
        <v>0</v>
      </c>
      <c r="K164" s="11">
        <f>IF(AND($N164&gt;' '!M$13,' '!M$13&gt;=$C164),1,0)</f>
        <v>0</v>
      </c>
      <c r="L164" s="11">
        <f>IF(AND($N164&gt;' '!N$13,' '!N$13&gt;=$C164),1,0)</f>
        <v>0</v>
      </c>
      <c r="M164" s="11">
        <f>IF(AND($N164&gt;' '!O$13,' '!O$13&gt;=$C164),1,0)</f>
        <v>0</v>
      </c>
      <c r="N164" s="25">
        <v>2528000</v>
      </c>
      <c r="O164" s="17">
        <v>1686800</v>
      </c>
      <c r="P164" s="17">
        <v>1686800</v>
      </c>
      <c r="Q164" s="17">
        <v>1686800</v>
      </c>
      <c r="R164" s="17">
        <v>1686800</v>
      </c>
      <c r="S164" s="17">
        <v>1686800</v>
      </c>
      <c r="T164" s="17">
        <v>1686800</v>
      </c>
      <c r="U164" s="17">
        <v>1686800</v>
      </c>
      <c r="V164" s="17">
        <v>1686800</v>
      </c>
      <c r="W164" s="17">
        <v>1686800</v>
      </c>
      <c r="X164" s="17">
        <v>1686800</v>
      </c>
    </row>
    <row r="165" spans="2:24">
      <c r="B165" s="20">
        <v>3</v>
      </c>
      <c r="C165" s="26">
        <v>2528000</v>
      </c>
      <c r="D165" s="11">
        <f>IF(AND($N165&gt;' '!F$13,' '!F$13&gt;=$C165),1,0)</f>
        <v>0</v>
      </c>
      <c r="E165" s="11">
        <f>IF(AND($N165&gt;' '!G$13,' '!G$13&gt;=$C165),1,0)</f>
        <v>0</v>
      </c>
      <c r="F165" s="11">
        <f>IF(AND($N165&gt;' '!H$13,' '!H$13&gt;=$C165),1,0)</f>
        <v>0</v>
      </c>
      <c r="G165" s="11">
        <f>IF(AND($N165&gt;' '!I$13,' '!I$13&gt;=$C165),1,0)</f>
        <v>0</v>
      </c>
      <c r="H165" s="11">
        <f>IF(AND($N165&gt;' '!J$13,' '!J$13&gt;=$C165),1,0)</f>
        <v>0</v>
      </c>
      <c r="I165" s="11">
        <f>IF(AND($N165&gt;' '!K$13,' '!K$13&gt;=$C165),1,0)</f>
        <v>0</v>
      </c>
      <c r="J165" s="11">
        <f>IF(AND($N165&gt;' '!L$13,' '!L$13&gt;=$C165),1,0)</f>
        <v>0</v>
      </c>
      <c r="K165" s="11">
        <f>IF(AND($N165&gt;' '!M$13,' '!M$13&gt;=$C165),1,0)</f>
        <v>0</v>
      </c>
      <c r="L165" s="11">
        <f>IF(AND($N165&gt;' '!N$13,' '!N$13&gt;=$C165),1,0)</f>
        <v>0</v>
      </c>
      <c r="M165" s="11">
        <f>IF(AND($N165&gt;' '!O$13,' '!O$13&gt;=$C165),1,0)</f>
        <v>0</v>
      </c>
      <c r="N165" s="26">
        <v>2532000</v>
      </c>
      <c r="O165" s="17">
        <v>1689600</v>
      </c>
      <c r="P165" s="17">
        <v>1689600</v>
      </c>
      <c r="Q165" s="17">
        <v>1689600</v>
      </c>
      <c r="R165" s="17">
        <v>1689600</v>
      </c>
      <c r="S165" s="17">
        <v>1689600</v>
      </c>
      <c r="T165" s="17">
        <v>1689600</v>
      </c>
      <c r="U165" s="17">
        <v>1689600</v>
      </c>
      <c r="V165" s="17">
        <v>1689600</v>
      </c>
      <c r="W165" s="17">
        <v>1689600</v>
      </c>
      <c r="X165" s="17">
        <v>1689600</v>
      </c>
    </row>
    <row r="166" spans="2:24">
      <c r="B166" s="20">
        <v>4</v>
      </c>
      <c r="C166" s="25">
        <v>2532000</v>
      </c>
      <c r="D166" s="11">
        <f>IF(AND($N166&gt;' '!F$13,' '!F$13&gt;=$C166),1,0)</f>
        <v>0</v>
      </c>
      <c r="E166" s="11">
        <f>IF(AND($N166&gt;' '!G$13,' '!G$13&gt;=$C166),1,0)</f>
        <v>0</v>
      </c>
      <c r="F166" s="11">
        <f>IF(AND($N166&gt;' '!H$13,' '!H$13&gt;=$C166),1,0)</f>
        <v>0</v>
      </c>
      <c r="G166" s="11">
        <f>IF(AND($N166&gt;' '!I$13,' '!I$13&gt;=$C166),1,0)</f>
        <v>0</v>
      </c>
      <c r="H166" s="11">
        <f>IF(AND($N166&gt;' '!J$13,' '!J$13&gt;=$C166),1,0)</f>
        <v>0</v>
      </c>
      <c r="I166" s="11">
        <f>IF(AND($N166&gt;' '!K$13,' '!K$13&gt;=$C166),1,0)</f>
        <v>0</v>
      </c>
      <c r="J166" s="11">
        <f>IF(AND($N166&gt;' '!L$13,' '!L$13&gt;=$C166),1,0)</f>
        <v>0</v>
      </c>
      <c r="K166" s="11">
        <f>IF(AND($N166&gt;' '!M$13,' '!M$13&gt;=$C166),1,0)</f>
        <v>0</v>
      </c>
      <c r="L166" s="11">
        <f>IF(AND($N166&gt;' '!N$13,' '!N$13&gt;=$C166),1,0)</f>
        <v>0</v>
      </c>
      <c r="M166" s="11">
        <f>IF(AND($N166&gt;' '!O$13,' '!O$13&gt;=$C166),1,0)</f>
        <v>0</v>
      </c>
      <c r="N166" s="25">
        <v>2536000</v>
      </c>
      <c r="O166" s="17">
        <v>1692400</v>
      </c>
      <c r="P166" s="17">
        <v>1692400</v>
      </c>
      <c r="Q166" s="17">
        <v>1692400</v>
      </c>
      <c r="R166" s="17">
        <v>1692400</v>
      </c>
      <c r="S166" s="17">
        <v>1692400</v>
      </c>
      <c r="T166" s="17">
        <v>1692400</v>
      </c>
      <c r="U166" s="17">
        <v>1692400</v>
      </c>
      <c r="V166" s="17">
        <v>1692400</v>
      </c>
      <c r="W166" s="17">
        <v>1692400</v>
      </c>
      <c r="X166" s="17">
        <v>1692400</v>
      </c>
    </row>
    <row r="167" spans="2:24">
      <c r="B167" s="18">
        <v>5</v>
      </c>
      <c r="C167" s="25">
        <v>2536000</v>
      </c>
      <c r="D167" s="11">
        <f>IF(AND($N167&gt;' '!F$13,' '!F$13&gt;=$C167),1,0)</f>
        <v>0</v>
      </c>
      <c r="E167" s="11">
        <f>IF(AND($N167&gt;' '!G$13,' '!G$13&gt;=$C167),1,0)</f>
        <v>0</v>
      </c>
      <c r="F167" s="11">
        <f>IF(AND($N167&gt;' '!H$13,' '!H$13&gt;=$C167),1,0)</f>
        <v>0</v>
      </c>
      <c r="G167" s="11">
        <f>IF(AND($N167&gt;' '!I$13,' '!I$13&gt;=$C167),1,0)</f>
        <v>0</v>
      </c>
      <c r="H167" s="11">
        <f>IF(AND($N167&gt;' '!J$13,' '!J$13&gt;=$C167),1,0)</f>
        <v>0</v>
      </c>
      <c r="I167" s="11">
        <f>IF(AND($N167&gt;' '!K$13,' '!K$13&gt;=$C167),1,0)</f>
        <v>0</v>
      </c>
      <c r="J167" s="11">
        <f>IF(AND($N167&gt;' '!L$13,' '!L$13&gt;=$C167),1,0)</f>
        <v>0</v>
      </c>
      <c r="K167" s="11">
        <f>IF(AND($N167&gt;' '!M$13,' '!M$13&gt;=$C167),1,0)</f>
        <v>0</v>
      </c>
      <c r="L167" s="11">
        <f>IF(AND($N167&gt;' '!N$13,' '!N$13&gt;=$C167),1,0)</f>
        <v>0</v>
      </c>
      <c r="M167" s="11">
        <f>IF(AND($N167&gt;' '!O$13,' '!O$13&gt;=$C167),1,0)</f>
        <v>0</v>
      </c>
      <c r="N167" s="25">
        <v>2540000</v>
      </c>
      <c r="O167" s="17">
        <v>1695200</v>
      </c>
      <c r="P167" s="17">
        <v>1695200</v>
      </c>
      <c r="Q167" s="17">
        <v>1695200</v>
      </c>
      <c r="R167" s="17">
        <v>1695200</v>
      </c>
      <c r="S167" s="17">
        <v>1695200</v>
      </c>
      <c r="T167" s="17">
        <v>1695200</v>
      </c>
      <c r="U167" s="17">
        <v>1695200</v>
      </c>
      <c r="V167" s="17">
        <v>1695200</v>
      </c>
      <c r="W167" s="17">
        <v>1695200</v>
      </c>
      <c r="X167" s="17">
        <v>1695200</v>
      </c>
    </row>
    <row r="168" spans="2:24">
      <c r="B168" s="20">
        <v>1</v>
      </c>
      <c r="C168" s="25">
        <v>2540000</v>
      </c>
      <c r="D168" s="11">
        <f>IF(AND($N168&gt;' '!F$13,' '!F$13&gt;=$C168),1,0)</f>
        <v>0</v>
      </c>
      <c r="E168" s="11">
        <f>IF(AND($N168&gt;' '!G$13,' '!G$13&gt;=$C168),1,0)</f>
        <v>0</v>
      </c>
      <c r="F168" s="11">
        <f>IF(AND($N168&gt;' '!H$13,' '!H$13&gt;=$C168),1,0)</f>
        <v>0</v>
      </c>
      <c r="G168" s="11">
        <f>IF(AND($N168&gt;' '!I$13,' '!I$13&gt;=$C168),1,0)</f>
        <v>0</v>
      </c>
      <c r="H168" s="11">
        <f>IF(AND($N168&gt;' '!J$13,' '!J$13&gt;=$C168),1,0)</f>
        <v>0</v>
      </c>
      <c r="I168" s="11">
        <f>IF(AND($N168&gt;' '!K$13,' '!K$13&gt;=$C168),1,0)</f>
        <v>0</v>
      </c>
      <c r="J168" s="11">
        <f>IF(AND($N168&gt;' '!L$13,' '!L$13&gt;=$C168),1,0)</f>
        <v>0</v>
      </c>
      <c r="K168" s="11">
        <f>IF(AND($N168&gt;' '!M$13,' '!M$13&gt;=$C168),1,0)</f>
        <v>0</v>
      </c>
      <c r="L168" s="11">
        <f>IF(AND($N168&gt;' '!N$13,' '!N$13&gt;=$C168),1,0)</f>
        <v>0</v>
      </c>
      <c r="M168" s="11">
        <f>IF(AND($N168&gt;' '!O$13,' '!O$13&gt;=$C168),1,0)</f>
        <v>0</v>
      </c>
      <c r="N168" s="25">
        <v>2544000</v>
      </c>
      <c r="O168" s="17">
        <v>1698000</v>
      </c>
      <c r="P168" s="17">
        <v>1698000</v>
      </c>
      <c r="Q168" s="17">
        <v>1698000</v>
      </c>
      <c r="R168" s="17">
        <v>1698000</v>
      </c>
      <c r="S168" s="17">
        <v>1698000</v>
      </c>
      <c r="T168" s="17">
        <v>1698000</v>
      </c>
      <c r="U168" s="17">
        <v>1698000</v>
      </c>
      <c r="V168" s="17">
        <v>1698000</v>
      </c>
      <c r="W168" s="17">
        <v>1698000</v>
      </c>
      <c r="X168" s="17">
        <v>1698000</v>
      </c>
    </row>
    <row r="169" spans="2:24">
      <c r="B169" s="20">
        <v>2</v>
      </c>
      <c r="C169" s="25">
        <v>2544000</v>
      </c>
      <c r="D169" s="11">
        <f>IF(AND($N169&gt;' '!F$13,' '!F$13&gt;=$C169),1,0)</f>
        <v>0</v>
      </c>
      <c r="E169" s="11">
        <f>IF(AND($N169&gt;' '!G$13,' '!G$13&gt;=$C169),1,0)</f>
        <v>0</v>
      </c>
      <c r="F169" s="11">
        <f>IF(AND($N169&gt;' '!H$13,' '!H$13&gt;=$C169),1,0)</f>
        <v>0</v>
      </c>
      <c r="G169" s="11">
        <f>IF(AND($N169&gt;' '!I$13,' '!I$13&gt;=$C169),1,0)</f>
        <v>0</v>
      </c>
      <c r="H169" s="11">
        <f>IF(AND($N169&gt;' '!J$13,' '!J$13&gt;=$C169),1,0)</f>
        <v>0</v>
      </c>
      <c r="I169" s="11">
        <f>IF(AND($N169&gt;' '!K$13,' '!K$13&gt;=$C169),1,0)</f>
        <v>0</v>
      </c>
      <c r="J169" s="11">
        <f>IF(AND($N169&gt;' '!L$13,' '!L$13&gt;=$C169),1,0)</f>
        <v>0</v>
      </c>
      <c r="K169" s="11">
        <f>IF(AND($N169&gt;' '!M$13,' '!M$13&gt;=$C169),1,0)</f>
        <v>0</v>
      </c>
      <c r="L169" s="11">
        <f>IF(AND($N169&gt;' '!N$13,' '!N$13&gt;=$C169),1,0)</f>
        <v>0</v>
      </c>
      <c r="M169" s="11">
        <f>IF(AND($N169&gt;' '!O$13,' '!O$13&gt;=$C169),1,0)</f>
        <v>0</v>
      </c>
      <c r="N169" s="25">
        <v>2548000</v>
      </c>
      <c r="O169" s="17">
        <v>1700800</v>
      </c>
      <c r="P169" s="17">
        <v>1700800</v>
      </c>
      <c r="Q169" s="17">
        <v>1700800</v>
      </c>
      <c r="R169" s="17">
        <v>1700800</v>
      </c>
      <c r="S169" s="17">
        <v>1700800</v>
      </c>
      <c r="T169" s="17">
        <v>1700800</v>
      </c>
      <c r="U169" s="17">
        <v>1700800</v>
      </c>
      <c r="V169" s="17">
        <v>1700800</v>
      </c>
      <c r="W169" s="17">
        <v>1700800</v>
      </c>
      <c r="X169" s="17">
        <v>1700800</v>
      </c>
    </row>
    <row r="170" spans="2:24">
      <c r="B170" s="20">
        <v>3</v>
      </c>
      <c r="C170" s="26">
        <v>2548000</v>
      </c>
      <c r="D170" s="11">
        <f>IF(AND($N170&gt;' '!F$13,' '!F$13&gt;=$C170),1,0)</f>
        <v>0</v>
      </c>
      <c r="E170" s="11">
        <f>IF(AND($N170&gt;' '!G$13,' '!G$13&gt;=$C170),1,0)</f>
        <v>0</v>
      </c>
      <c r="F170" s="11">
        <f>IF(AND($N170&gt;' '!H$13,' '!H$13&gt;=$C170),1,0)</f>
        <v>0</v>
      </c>
      <c r="G170" s="11">
        <f>IF(AND($N170&gt;' '!I$13,' '!I$13&gt;=$C170),1,0)</f>
        <v>0</v>
      </c>
      <c r="H170" s="11">
        <f>IF(AND($N170&gt;' '!J$13,' '!J$13&gt;=$C170),1,0)</f>
        <v>0</v>
      </c>
      <c r="I170" s="11">
        <f>IF(AND($N170&gt;' '!K$13,' '!K$13&gt;=$C170),1,0)</f>
        <v>0</v>
      </c>
      <c r="J170" s="11">
        <f>IF(AND($N170&gt;' '!L$13,' '!L$13&gt;=$C170),1,0)</f>
        <v>0</v>
      </c>
      <c r="K170" s="11">
        <f>IF(AND($N170&gt;' '!M$13,' '!M$13&gt;=$C170),1,0)</f>
        <v>0</v>
      </c>
      <c r="L170" s="11">
        <f>IF(AND($N170&gt;' '!N$13,' '!N$13&gt;=$C170),1,0)</f>
        <v>0</v>
      </c>
      <c r="M170" s="11">
        <f>IF(AND($N170&gt;' '!O$13,' '!O$13&gt;=$C170),1,0)</f>
        <v>0</v>
      </c>
      <c r="N170" s="26">
        <v>2552000</v>
      </c>
      <c r="O170" s="17">
        <v>1703600</v>
      </c>
      <c r="P170" s="17">
        <v>1703600</v>
      </c>
      <c r="Q170" s="17">
        <v>1703600</v>
      </c>
      <c r="R170" s="17">
        <v>1703600</v>
      </c>
      <c r="S170" s="17">
        <v>1703600</v>
      </c>
      <c r="T170" s="17">
        <v>1703600</v>
      </c>
      <c r="U170" s="17">
        <v>1703600</v>
      </c>
      <c r="V170" s="17">
        <v>1703600</v>
      </c>
      <c r="W170" s="17">
        <v>1703600</v>
      </c>
      <c r="X170" s="17">
        <v>1703600</v>
      </c>
    </row>
    <row r="171" spans="2:24">
      <c r="B171" s="20">
        <v>4</v>
      </c>
      <c r="C171" s="25">
        <v>2552000</v>
      </c>
      <c r="D171" s="11">
        <f>IF(AND($N171&gt;' '!F$13,' '!F$13&gt;=$C171),1,0)</f>
        <v>0</v>
      </c>
      <c r="E171" s="11">
        <f>IF(AND($N171&gt;' '!G$13,' '!G$13&gt;=$C171),1,0)</f>
        <v>0</v>
      </c>
      <c r="F171" s="11">
        <f>IF(AND($N171&gt;' '!H$13,' '!H$13&gt;=$C171),1,0)</f>
        <v>0</v>
      </c>
      <c r="G171" s="11">
        <f>IF(AND($N171&gt;' '!I$13,' '!I$13&gt;=$C171),1,0)</f>
        <v>0</v>
      </c>
      <c r="H171" s="11">
        <f>IF(AND($N171&gt;' '!J$13,' '!J$13&gt;=$C171),1,0)</f>
        <v>0</v>
      </c>
      <c r="I171" s="11">
        <f>IF(AND($N171&gt;' '!K$13,' '!K$13&gt;=$C171),1,0)</f>
        <v>0</v>
      </c>
      <c r="J171" s="11">
        <f>IF(AND($N171&gt;' '!L$13,' '!L$13&gt;=$C171),1,0)</f>
        <v>0</v>
      </c>
      <c r="K171" s="11">
        <f>IF(AND($N171&gt;' '!M$13,' '!M$13&gt;=$C171),1,0)</f>
        <v>0</v>
      </c>
      <c r="L171" s="11">
        <f>IF(AND($N171&gt;' '!N$13,' '!N$13&gt;=$C171),1,0)</f>
        <v>0</v>
      </c>
      <c r="M171" s="11">
        <f>IF(AND($N171&gt;' '!O$13,' '!O$13&gt;=$C171),1,0)</f>
        <v>0</v>
      </c>
      <c r="N171" s="25">
        <v>2556000</v>
      </c>
      <c r="O171" s="17">
        <v>1706400</v>
      </c>
      <c r="P171" s="17">
        <v>1706400</v>
      </c>
      <c r="Q171" s="17">
        <v>1706400</v>
      </c>
      <c r="R171" s="17">
        <v>1706400</v>
      </c>
      <c r="S171" s="17">
        <v>1706400</v>
      </c>
      <c r="T171" s="17">
        <v>1706400</v>
      </c>
      <c r="U171" s="17">
        <v>1706400</v>
      </c>
      <c r="V171" s="17">
        <v>1706400</v>
      </c>
      <c r="W171" s="17">
        <v>1706400</v>
      </c>
      <c r="X171" s="17">
        <v>1706400</v>
      </c>
    </row>
    <row r="172" spans="2:24">
      <c r="B172" s="18">
        <v>5</v>
      </c>
      <c r="C172" s="25">
        <v>2556000</v>
      </c>
      <c r="D172" s="11">
        <f>IF(AND($N172&gt;' '!F$13,' '!F$13&gt;=$C172),1,0)</f>
        <v>0</v>
      </c>
      <c r="E172" s="11">
        <f>IF(AND($N172&gt;' '!G$13,' '!G$13&gt;=$C172),1,0)</f>
        <v>0</v>
      </c>
      <c r="F172" s="11">
        <f>IF(AND($N172&gt;' '!H$13,' '!H$13&gt;=$C172),1,0)</f>
        <v>0</v>
      </c>
      <c r="G172" s="11">
        <f>IF(AND($N172&gt;' '!I$13,' '!I$13&gt;=$C172),1,0)</f>
        <v>0</v>
      </c>
      <c r="H172" s="11">
        <f>IF(AND($N172&gt;' '!J$13,' '!J$13&gt;=$C172),1,0)</f>
        <v>0</v>
      </c>
      <c r="I172" s="11">
        <f>IF(AND($N172&gt;' '!K$13,' '!K$13&gt;=$C172),1,0)</f>
        <v>0</v>
      </c>
      <c r="J172" s="11">
        <f>IF(AND($N172&gt;' '!L$13,' '!L$13&gt;=$C172),1,0)</f>
        <v>0</v>
      </c>
      <c r="K172" s="11">
        <f>IF(AND($N172&gt;' '!M$13,' '!M$13&gt;=$C172),1,0)</f>
        <v>0</v>
      </c>
      <c r="L172" s="11">
        <f>IF(AND($N172&gt;' '!N$13,' '!N$13&gt;=$C172),1,0)</f>
        <v>0</v>
      </c>
      <c r="M172" s="11">
        <f>IF(AND($N172&gt;' '!O$13,' '!O$13&gt;=$C172),1,0)</f>
        <v>0</v>
      </c>
      <c r="N172" s="25">
        <v>2560000</v>
      </c>
      <c r="O172" s="17">
        <v>1709200</v>
      </c>
      <c r="P172" s="17">
        <v>1709200</v>
      </c>
      <c r="Q172" s="17">
        <v>1709200</v>
      </c>
      <c r="R172" s="17">
        <v>1709200</v>
      </c>
      <c r="S172" s="17">
        <v>1709200</v>
      </c>
      <c r="T172" s="17">
        <v>1709200</v>
      </c>
      <c r="U172" s="17">
        <v>1709200</v>
      </c>
      <c r="V172" s="17">
        <v>1709200</v>
      </c>
      <c r="W172" s="17">
        <v>1709200</v>
      </c>
      <c r="X172" s="17">
        <v>1709200</v>
      </c>
    </row>
    <row r="173" spans="2:24">
      <c r="B173" s="20">
        <v>1</v>
      </c>
      <c r="C173" s="25">
        <v>2560000</v>
      </c>
      <c r="D173" s="11">
        <f>IF(AND($N173&gt;' '!F$13,' '!F$13&gt;=$C173),1,0)</f>
        <v>0</v>
      </c>
      <c r="E173" s="11">
        <f>IF(AND($N173&gt;' '!G$13,' '!G$13&gt;=$C173),1,0)</f>
        <v>0</v>
      </c>
      <c r="F173" s="11">
        <f>IF(AND($N173&gt;' '!H$13,' '!H$13&gt;=$C173),1,0)</f>
        <v>0</v>
      </c>
      <c r="G173" s="11">
        <f>IF(AND($N173&gt;' '!I$13,' '!I$13&gt;=$C173),1,0)</f>
        <v>0</v>
      </c>
      <c r="H173" s="11">
        <f>IF(AND($N173&gt;' '!J$13,' '!J$13&gt;=$C173),1,0)</f>
        <v>0</v>
      </c>
      <c r="I173" s="11">
        <f>IF(AND($N173&gt;' '!K$13,' '!K$13&gt;=$C173),1,0)</f>
        <v>0</v>
      </c>
      <c r="J173" s="11">
        <f>IF(AND($N173&gt;' '!L$13,' '!L$13&gt;=$C173),1,0)</f>
        <v>0</v>
      </c>
      <c r="K173" s="11">
        <f>IF(AND($N173&gt;' '!M$13,' '!M$13&gt;=$C173),1,0)</f>
        <v>0</v>
      </c>
      <c r="L173" s="11">
        <f>IF(AND($N173&gt;' '!N$13,' '!N$13&gt;=$C173),1,0)</f>
        <v>0</v>
      </c>
      <c r="M173" s="11">
        <f>IF(AND($N173&gt;' '!O$13,' '!O$13&gt;=$C173),1,0)</f>
        <v>0</v>
      </c>
      <c r="N173" s="25">
        <v>2564000</v>
      </c>
      <c r="O173" s="17">
        <v>1712000</v>
      </c>
      <c r="P173" s="17">
        <v>1712000</v>
      </c>
      <c r="Q173" s="17">
        <v>1712000</v>
      </c>
      <c r="R173" s="17">
        <v>1712000</v>
      </c>
      <c r="S173" s="17">
        <v>1712000</v>
      </c>
      <c r="T173" s="17">
        <v>1712000</v>
      </c>
      <c r="U173" s="17">
        <v>1712000</v>
      </c>
      <c r="V173" s="17">
        <v>1712000</v>
      </c>
      <c r="W173" s="17">
        <v>1712000</v>
      </c>
      <c r="X173" s="17">
        <v>1712000</v>
      </c>
    </row>
    <row r="174" spans="2:24">
      <c r="B174" s="20">
        <v>2</v>
      </c>
      <c r="C174" s="25">
        <v>2564000</v>
      </c>
      <c r="D174" s="11">
        <f>IF(AND($N174&gt;' '!F$13,' '!F$13&gt;=$C174),1,0)</f>
        <v>0</v>
      </c>
      <c r="E174" s="11">
        <f>IF(AND($N174&gt;' '!G$13,' '!G$13&gt;=$C174),1,0)</f>
        <v>0</v>
      </c>
      <c r="F174" s="11">
        <f>IF(AND($N174&gt;' '!H$13,' '!H$13&gt;=$C174),1,0)</f>
        <v>0</v>
      </c>
      <c r="G174" s="11">
        <f>IF(AND($N174&gt;' '!I$13,' '!I$13&gt;=$C174),1,0)</f>
        <v>0</v>
      </c>
      <c r="H174" s="11">
        <f>IF(AND($N174&gt;' '!J$13,' '!J$13&gt;=$C174),1,0)</f>
        <v>0</v>
      </c>
      <c r="I174" s="11">
        <f>IF(AND($N174&gt;' '!K$13,' '!K$13&gt;=$C174),1,0)</f>
        <v>0</v>
      </c>
      <c r="J174" s="11">
        <f>IF(AND($N174&gt;' '!L$13,' '!L$13&gt;=$C174),1,0)</f>
        <v>0</v>
      </c>
      <c r="K174" s="11">
        <f>IF(AND($N174&gt;' '!M$13,' '!M$13&gt;=$C174),1,0)</f>
        <v>0</v>
      </c>
      <c r="L174" s="11">
        <f>IF(AND($N174&gt;' '!N$13,' '!N$13&gt;=$C174),1,0)</f>
        <v>0</v>
      </c>
      <c r="M174" s="11">
        <f>IF(AND($N174&gt;' '!O$13,' '!O$13&gt;=$C174),1,0)</f>
        <v>0</v>
      </c>
      <c r="N174" s="25">
        <v>2568000</v>
      </c>
      <c r="O174" s="17">
        <v>1714800</v>
      </c>
      <c r="P174" s="17">
        <v>1714800</v>
      </c>
      <c r="Q174" s="17">
        <v>1714800</v>
      </c>
      <c r="R174" s="17">
        <v>1714800</v>
      </c>
      <c r="S174" s="17">
        <v>1714800</v>
      </c>
      <c r="T174" s="17">
        <v>1714800</v>
      </c>
      <c r="U174" s="17">
        <v>1714800</v>
      </c>
      <c r="V174" s="17">
        <v>1714800</v>
      </c>
      <c r="W174" s="17">
        <v>1714800</v>
      </c>
      <c r="X174" s="17">
        <v>1714800</v>
      </c>
    </row>
    <row r="175" spans="2:24">
      <c r="B175" s="20">
        <v>3</v>
      </c>
      <c r="C175" s="26">
        <v>2568000</v>
      </c>
      <c r="D175" s="11">
        <f>IF(AND($N175&gt;' '!F$13,' '!F$13&gt;=$C175),1,0)</f>
        <v>0</v>
      </c>
      <c r="E175" s="11">
        <f>IF(AND($N175&gt;' '!G$13,' '!G$13&gt;=$C175),1,0)</f>
        <v>0</v>
      </c>
      <c r="F175" s="11">
        <f>IF(AND($N175&gt;' '!H$13,' '!H$13&gt;=$C175),1,0)</f>
        <v>0</v>
      </c>
      <c r="G175" s="11">
        <f>IF(AND($N175&gt;' '!I$13,' '!I$13&gt;=$C175),1,0)</f>
        <v>0</v>
      </c>
      <c r="H175" s="11">
        <f>IF(AND($N175&gt;' '!J$13,' '!J$13&gt;=$C175),1,0)</f>
        <v>0</v>
      </c>
      <c r="I175" s="11">
        <f>IF(AND($N175&gt;' '!K$13,' '!K$13&gt;=$C175),1,0)</f>
        <v>0</v>
      </c>
      <c r="J175" s="11">
        <f>IF(AND($N175&gt;' '!L$13,' '!L$13&gt;=$C175),1,0)</f>
        <v>0</v>
      </c>
      <c r="K175" s="11">
        <f>IF(AND($N175&gt;' '!M$13,' '!M$13&gt;=$C175),1,0)</f>
        <v>0</v>
      </c>
      <c r="L175" s="11">
        <f>IF(AND($N175&gt;' '!N$13,' '!N$13&gt;=$C175),1,0)</f>
        <v>0</v>
      </c>
      <c r="M175" s="11">
        <f>IF(AND($N175&gt;' '!O$13,' '!O$13&gt;=$C175),1,0)</f>
        <v>0</v>
      </c>
      <c r="N175" s="26">
        <v>2572000</v>
      </c>
      <c r="O175" s="17">
        <v>1717600</v>
      </c>
      <c r="P175" s="17">
        <v>1717600</v>
      </c>
      <c r="Q175" s="17">
        <v>1717600</v>
      </c>
      <c r="R175" s="17">
        <v>1717600</v>
      </c>
      <c r="S175" s="17">
        <v>1717600</v>
      </c>
      <c r="T175" s="17">
        <v>1717600</v>
      </c>
      <c r="U175" s="17">
        <v>1717600</v>
      </c>
      <c r="V175" s="17">
        <v>1717600</v>
      </c>
      <c r="W175" s="17">
        <v>1717600</v>
      </c>
      <c r="X175" s="17">
        <v>1717600</v>
      </c>
    </row>
    <row r="176" spans="2:24">
      <c r="B176" s="20">
        <v>4</v>
      </c>
      <c r="C176" s="25">
        <v>2572000</v>
      </c>
      <c r="D176" s="11">
        <f>IF(AND($N176&gt;' '!F$13,' '!F$13&gt;=$C176),1,0)</f>
        <v>0</v>
      </c>
      <c r="E176" s="11">
        <f>IF(AND($N176&gt;' '!G$13,' '!G$13&gt;=$C176),1,0)</f>
        <v>0</v>
      </c>
      <c r="F176" s="11">
        <f>IF(AND($N176&gt;' '!H$13,' '!H$13&gt;=$C176),1,0)</f>
        <v>0</v>
      </c>
      <c r="G176" s="11">
        <f>IF(AND($N176&gt;' '!I$13,' '!I$13&gt;=$C176),1,0)</f>
        <v>0</v>
      </c>
      <c r="H176" s="11">
        <f>IF(AND($N176&gt;' '!J$13,' '!J$13&gt;=$C176),1,0)</f>
        <v>0</v>
      </c>
      <c r="I176" s="11">
        <f>IF(AND($N176&gt;' '!K$13,' '!K$13&gt;=$C176),1,0)</f>
        <v>0</v>
      </c>
      <c r="J176" s="11">
        <f>IF(AND($N176&gt;' '!L$13,' '!L$13&gt;=$C176),1,0)</f>
        <v>0</v>
      </c>
      <c r="K176" s="11">
        <f>IF(AND($N176&gt;' '!M$13,' '!M$13&gt;=$C176),1,0)</f>
        <v>0</v>
      </c>
      <c r="L176" s="11">
        <f>IF(AND($N176&gt;' '!N$13,' '!N$13&gt;=$C176),1,0)</f>
        <v>0</v>
      </c>
      <c r="M176" s="11">
        <f>IF(AND($N176&gt;' '!O$13,' '!O$13&gt;=$C176),1,0)</f>
        <v>0</v>
      </c>
      <c r="N176" s="25">
        <v>2576000</v>
      </c>
      <c r="O176" s="17">
        <v>1720400</v>
      </c>
      <c r="P176" s="17">
        <v>1720400</v>
      </c>
      <c r="Q176" s="17">
        <v>1720400</v>
      </c>
      <c r="R176" s="17">
        <v>1720400</v>
      </c>
      <c r="S176" s="17">
        <v>1720400</v>
      </c>
      <c r="T176" s="17">
        <v>1720400</v>
      </c>
      <c r="U176" s="17">
        <v>1720400</v>
      </c>
      <c r="V176" s="17">
        <v>1720400</v>
      </c>
      <c r="W176" s="17">
        <v>1720400</v>
      </c>
      <c r="X176" s="17">
        <v>1720400</v>
      </c>
    </row>
    <row r="177" spans="2:24">
      <c r="B177" s="18">
        <v>5</v>
      </c>
      <c r="C177" s="25">
        <v>2576000</v>
      </c>
      <c r="D177" s="11">
        <f>IF(AND($N177&gt;' '!F$13,' '!F$13&gt;=$C177),1,0)</f>
        <v>0</v>
      </c>
      <c r="E177" s="11">
        <f>IF(AND($N177&gt;' '!G$13,' '!G$13&gt;=$C177),1,0)</f>
        <v>0</v>
      </c>
      <c r="F177" s="11">
        <f>IF(AND($N177&gt;' '!H$13,' '!H$13&gt;=$C177),1,0)</f>
        <v>0</v>
      </c>
      <c r="G177" s="11">
        <f>IF(AND($N177&gt;' '!I$13,' '!I$13&gt;=$C177),1,0)</f>
        <v>0</v>
      </c>
      <c r="H177" s="11">
        <f>IF(AND($N177&gt;' '!J$13,' '!J$13&gt;=$C177),1,0)</f>
        <v>0</v>
      </c>
      <c r="I177" s="11">
        <f>IF(AND($N177&gt;' '!K$13,' '!K$13&gt;=$C177),1,0)</f>
        <v>0</v>
      </c>
      <c r="J177" s="11">
        <f>IF(AND($N177&gt;' '!L$13,' '!L$13&gt;=$C177),1,0)</f>
        <v>0</v>
      </c>
      <c r="K177" s="11">
        <f>IF(AND($N177&gt;' '!M$13,' '!M$13&gt;=$C177),1,0)</f>
        <v>0</v>
      </c>
      <c r="L177" s="11">
        <f>IF(AND($N177&gt;' '!N$13,' '!N$13&gt;=$C177),1,0)</f>
        <v>0</v>
      </c>
      <c r="M177" s="11">
        <f>IF(AND($N177&gt;' '!O$13,' '!O$13&gt;=$C177),1,0)</f>
        <v>0</v>
      </c>
      <c r="N177" s="25">
        <v>2580000</v>
      </c>
      <c r="O177" s="17">
        <v>1723200</v>
      </c>
      <c r="P177" s="17">
        <v>1723200</v>
      </c>
      <c r="Q177" s="17">
        <v>1723200</v>
      </c>
      <c r="R177" s="17">
        <v>1723200</v>
      </c>
      <c r="S177" s="17">
        <v>1723200</v>
      </c>
      <c r="T177" s="17">
        <v>1723200</v>
      </c>
      <c r="U177" s="17">
        <v>1723200</v>
      </c>
      <c r="V177" s="17">
        <v>1723200</v>
      </c>
      <c r="W177" s="17">
        <v>1723200</v>
      </c>
      <c r="X177" s="17">
        <v>1723200</v>
      </c>
    </row>
    <row r="178" spans="2:24">
      <c r="B178" s="20">
        <v>1</v>
      </c>
      <c r="C178" s="25">
        <v>2580000</v>
      </c>
      <c r="D178" s="11">
        <f>IF(AND($N178&gt;' '!F$13,' '!F$13&gt;=$C178),1,0)</f>
        <v>0</v>
      </c>
      <c r="E178" s="11">
        <f>IF(AND($N178&gt;' '!G$13,' '!G$13&gt;=$C178),1,0)</f>
        <v>0</v>
      </c>
      <c r="F178" s="11">
        <f>IF(AND($N178&gt;' '!H$13,' '!H$13&gt;=$C178),1,0)</f>
        <v>0</v>
      </c>
      <c r="G178" s="11">
        <f>IF(AND($N178&gt;' '!I$13,' '!I$13&gt;=$C178),1,0)</f>
        <v>0</v>
      </c>
      <c r="H178" s="11">
        <f>IF(AND($N178&gt;' '!J$13,' '!J$13&gt;=$C178),1,0)</f>
        <v>0</v>
      </c>
      <c r="I178" s="11">
        <f>IF(AND($N178&gt;' '!K$13,' '!K$13&gt;=$C178),1,0)</f>
        <v>0</v>
      </c>
      <c r="J178" s="11">
        <f>IF(AND($N178&gt;' '!L$13,' '!L$13&gt;=$C178),1,0)</f>
        <v>0</v>
      </c>
      <c r="K178" s="11">
        <f>IF(AND($N178&gt;' '!M$13,' '!M$13&gt;=$C178),1,0)</f>
        <v>0</v>
      </c>
      <c r="L178" s="11">
        <f>IF(AND($N178&gt;' '!N$13,' '!N$13&gt;=$C178),1,0)</f>
        <v>0</v>
      </c>
      <c r="M178" s="11">
        <f>IF(AND($N178&gt;' '!O$13,' '!O$13&gt;=$C178),1,0)</f>
        <v>0</v>
      </c>
      <c r="N178" s="25">
        <v>2584000</v>
      </c>
      <c r="O178" s="17">
        <v>1726000</v>
      </c>
      <c r="P178" s="17">
        <v>1726000</v>
      </c>
      <c r="Q178" s="17">
        <v>1726000</v>
      </c>
      <c r="R178" s="17">
        <v>1726000</v>
      </c>
      <c r="S178" s="17">
        <v>1726000</v>
      </c>
      <c r="T178" s="17">
        <v>1726000</v>
      </c>
      <c r="U178" s="17">
        <v>1726000</v>
      </c>
      <c r="V178" s="17">
        <v>1726000</v>
      </c>
      <c r="W178" s="17">
        <v>1726000</v>
      </c>
      <c r="X178" s="17">
        <v>1726000</v>
      </c>
    </row>
    <row r="179" spans="2:24">
      <c r="B179" s="20">
        <v>2</v>
      </c>
      <c r="C179" s="25">
        <v>2584000</v>
      </c>
      <c r="D179" s="11">
        <f>IF(AND($N179&gt;' '!F$13,' '!F$13&gt;=$C179),1,0)</f>
        <v>0</v>
      </c>
      <c r="E179" s="11">
        <f>IF(AND($N179&gt;' '!G$13,' '!G$13&gt;=$C179),1,0)</f>
        <v>0</v>
      </c>
      <c r="F179" s="11">
        <f>IF(AND($N179&gt;' '!H$13,' '!H$13&gt;=$C179),1,0)</f>
        <v>0</v>
      </c>
      <c r="G179" s="11">
        <f>IF(AND($N179&gt;' '!I$13,' '!I$13&gt;=$C179),1,0)</f>
        <v>0</v>
      </c>
      <c r="H179" s="11">
        <f>IF(AND($N179&gt;' '!J$13,' '!J$13&gt;=$C179),1,0)</f>
        <v>0</v>
      </c>
      <c r="I179" s="11">
        <f>IF(AND($N179&gt;' '!K$13,' '!K$13&gt;=$C179),1,0)</f>
        <v>0</v>
      </c>
      <c r="J179" s="11">
        <f>IF(AND($N179&gt;' '!L$13,' '!L$13&gt;=$C179),1,0)</f>
        <v>0</v>
      </c>
      <c r="K179" s="11">
        <f>IF(AND($N179&gt;' '!M$13,' '!M$13&gt;=$C179),1,0)</f>
        <v>0</v>
      </c>
      <c r="L179" s="11">
        <f>IF(AND($N179&gt;' '!N$13,' '!N$13&gt;=$C179),1,0)</f>
        <v>0</v>
      </c>
      <c r="M179" s="11">
        <f>IF(AND($N179&gt;' '!O$13,' '!O$13&gt;=$C179),1,0)</f>
        <v>0</v>
      </c>
      <c r="N179" s="25">
        <v>2588000</v>
      </c>
      <c r="O179" s="17">
        <v>1728800</v>
      </c>
      <c r="P179" s="17">
        <v>1728800</v>
      </c>
      <c r="Q179" s="17">
        <v>1728800</v>
      </c>
      <c r="R179" s="17">
        <v>1728800</v>
      </c>
      <c r="S179" s="17">
        <v>1728800</v>
      </c>
      <c r="T179" s="17">
        <v>1728800</v>
      </c>
      <c r="U179" s="17">
        <v>1728800</v>
      </c>
      <c r="V179" s="17">
        <v>1728800</v>
      </c>
      <c r="W179" s="17">
        <v>1728800</v>
      </c>
      <c r="X179" s="17">
        <v>1728800</v>
      </c>
    </row>
    <row r="180" spans="2:24">
      <c r="B180" s="20">
        <v>3</v>
      </c>
      <c r="C180" s="26">
        <v>2588000</v>
      </c>
      <c r="D180" s="11">
        <f>IF(AND($N180&gt;' '!F$13,' '!F$13&gt;=$C180),1,0)</f>
        <v>0</v>
      </c>
      <c r="E180" s="11">
        <f>IF(AND($N180&gt;' '!G$13,' '!G$13&gt;=$C180),1,0)</f>
        <v>0</v>
      </c>
      <c r="F180" s="11">
        <f>IF(AND($N180&gt;' '!H$13,' '!H$13&gt;=$C180),1,0)</f>
        <v>0</v>
      </c>
      <c r="G180" s="11">
        <f>IF(AND($N180&gt;' '!I$13,' '!I$13&gt;=$C180),1,0)</f>
        <v>0</v>
      </c>
      <c r="H180" s="11">
        <f>IF(AND($N180&gt;' '!J$13,' '!J$13&gt;=$C180),1,0)</f>
        <v>0</v>
      </c>
      <c r="I180" s="11">
        <f>IF(AND($N180&gt;' '!K$13,' '!K$13&gt;=$C180),1,0)</f>
        <v>0</v>
      </c>
      <c r="J180" s="11">
        <f>IF(AND($N180&gt;' '!L$13,' '!L$13&gt;=$C180),1,0)</f>
        <v>0</v>
      </c>
      <c r="K180" s="11">
        <f>IF(AND($N180&gt;' '!M$13,' '!M$13&gt;=$C180),1,0)</f>
        <v>0</v>
      </c>
      <c r="L180" s="11">
        <f>IF(AND($N180&gt;' '!N$13,' '!N$13&gt;=$C180),1,0)</f>
        <v>0</v>
      </c>
      <c r="M180" s="11">
        <f>IF(AND($N180&gt;' '!O$13,' '!O$13&gt;=$C180),1,0)</f>
        <v>0</v>
      </c>
      <c r="N180" s="26">
        <v>2592000</v>
      </c>
      <c r="O180" s="17">
        <v>1731600</v>
      </c>
      <c r="P180" s="17">
        <v>1731600</v>
      </c>
      <c r="Q180" s="17">
        <v>1731600</v>
      </c>
      <c r="R180" s="17">
        <v>1731600</v>
      </c>
      <c r="S180" s="17">
        <v>1731600</v>
      </c>
      <c r="T180" s="17">
        <v>1731600</v>
      </c>
      <c r="U180" s="17">
        <v>1731600</v>
      </c>
      <c r="V180" s="17">
        <v>1731600</v>
      </c>
      <c r="W180" s="17">
        <v>1731600</v>
      </c>
      <c r="X180" s="17">
        <v>1731600</v>
      </c>
    </row>
    <row r="181" spans="2:24">
      <c r="B181" s="20">
        <v>4</v>
      </c>
      <c r="C181" s="25">
        <v>2592000</v>
      </c>
      <c r="D181" s="11">
        <f>IF(AND($N181&gt;' '!F$13,' '!F$13&gt;=$C181),1,0)</f>
        <v>0</v>
      </c>
      <c r="E181" s="11">
        <f>IF(AND($N181&gt;' '!G$13,' '!G$13&gt;=$C181),1,0)</f>
        <v>0</v>
      </c>
      <c r="F181" s="11">
        <f>IF(AND($N181&gt;' '!H$13,' '!H$13&gt;=$C181),1,0)</f>
        <v>0</v>
      </c>
      <c r="G181" s="11">
        <f>IF(AND($N181&gt;' '!I$13,' '!I$13&gt;=$C181),1,0)</f>
        <v>0</v>
      </c>
      <c r="H181" s="11">
        <f>IF(AND($N181&gt;' '!J$13,' '!J$13&gt;=$C181),1,0)</f>
        <v>0</v>
      </c>
      <c r="I181" s="11">
        <f>IF(AND($N181&gt;' '!K$13,' '!K$13&gt;=$C181),1,0)</f>
        <v>0</v>
      </c>
      <c r="J181" s="11">
        <f>IF(AND($N181&gt;' '!L$13,' '!L$13&gt;=$C181),1,0)</f>
        <v>0</v>
      </c>
      <c r="K181" s="11">
        <f>IF(AND($N181&gt;' '!M$13,' '!M$13&gt;=$C181),1,0)</f>
        <v>0</v>
      </c>
      <c r="L181" s="11">
        <f>IF(AND($N181&gt;' '!N$13,' '!N$13&gt;=$C181),1,0)</f>
        <v>0</v>
      </c>
      <c r="M181" s="11">
        <f>IF(AND($N181&gt;' '!O$13,' '!O$13&gt;=$C181),1,0)</f>
        <v>0</v>
      </c>
      <c r="N181" s="25">
        <v>2596000</v>
      </c>
      <c r="O181" s="17">
        <v>1734400</v>
      </c>
      <c r="P181" s="17">
        <v>1734400</v>
      </c>
      <c r="Q181" s="17">
        <v>1734400</v>
      </c>
      <c r="R181" s="17">
        <v>1734400</v>
      </c>
      <c r="S181" s="17">
        <v>1734400</v>
      </c>
      <c r="T181" s="17">
        <v>1734400</v>
      </c>
      <c r="U181" s="17">
        <v>1734400</v>
      </c>
      <c r="V181" s="17">
        <v>1734400</v>
      </c>
      <c r="W181" s="17">
        <v>1734400</v>
      </c>
      <c r="X181" s="17">
        <v>1734400</v>
      </c>
    </row>
    <row r="182" spans="2:24">
      <c r="B182" s="18">
        <v>5</v>
      </c>
      <c r="C182" s="25">
        <v>2596000</v>
      </c>
      <c r="D182" s="11">
        <f>IF(AND($N182&gt;' '!F$13,' '!F$13&gt;=$C182),1,0)</f>
        <v>0</v>
      </c>
      <c r="E182" s="11">
        <f>IF(AND($N182&gt;' '!G$13,' '!G$13&gt;=$C182),1,0)</f>
        <v>0</v>
      </c>
      <c r="F182" s="11">
        <f>IF(AND($N182&gt;' '!H$13,' '!H$13&gt;=$C182),1,0)</f>
        <v>0</v>
      </c>
      <c r="G182" s="11">
        <f>IF(AND($N182&gt;' '!I$13,' '!I$13&gt;=$C182),1,0)</f>
        <v>0</v>
      </c>
      <c r="H182" s="11">
        <f>IF(AND($N182&gt;' '!J$13,' '!J$13&gt;=$C182),1,0)</f>
        <v>0</v>
      </c>
      <c r="I182" s="11">
        <f>IF(AND($N182&gt;' '!K$13,' '!K$13&gt;=$C182),1,0)</f>
        <v>0</v>
      </c>
      <c r="J182" s="11">
        <f>IF(AND($N182&gt;' '!L$13,' '!L$13&gt;=$C182),1,0)</f>
        <v>0</v>
      </c>
      <c r="K182" s="11">
        <f>IF(AND($N182&gt;' '!M$13,' '!M$13&gt;=$C182),1,0)</f>
        <v>0</v>
      </c>
      <c r="L182" s="11">
        <f>IF(AND($N182&gt;' '!N$13,' '!N$13&gt;=$C182),1,0)</f>
        <v>0</v>
      </c>
      <c r="M182" s="11">
        <f>IF(AND($N182&gt;' '!O$13,' '!O$13&gt;=$C182),1,0)</f>
        <v>0</v>
      </c>
      <c r="N182" s="25">
        <v>2600000</v>
      </c>
      <c r="O182" s="17">
        <v>1737200</v>
      </c>
      <c r="P182" s="17">
        <v>1737200</v>
      </c>
      <c r="Q182" s="17">
        <v>1737200</v>
      </c>
      <c r="R182" s="17">
        <v>1737200</v>
      </c>
      <c r="S182" s="17">
        <v>1737200</v>
      </c>
      <c r="T182" s="17">
        <v>1737200</v>
      </c>
      <c r="U182" s="17">
        <v>1737200</v>
      </c>
      <c r="V182" s="17">
        <v>1737200</v>
      </c>
      <c r="W182" s="17">
        <v>1737200</v>
      </c>
      <c r="X182" s="17">
        <v>1737200</v>
      </c>
    </row>
    <row r="183" spans="2:24">
      <c r="B183" s="20">
        <v>1</v>
      </c>
      <c r="C183" s="25">
        <v>2600000</v>
      </c>
      <c r="D183" s="11">
        <f>IF(AND($N183&gt;' '!F$13,' '!F$13&gt;=$C183),1,0)</f>
        <v>0</v>
      </c>
      <c r="E183" s="11">
        <f>IF(AND($N183&gt;' '!G$13,' '!G$13&gt;=$C183),1,0)</f>
        <v>0</v>
      </c>
      <c r="F183" s="11">
        <f>IF(AND($N183&gt;' '!H$13,' '!H$13&gt;=$C183),1,0)</f>
        <v>0</v>
      </c>
      <c r="G183" s="11">
        <f>IF(AND($N183&gt;' '!I$13,' '!I$13&gt;=$C183),1,0)</f>
        <v>0</v>
      </c>
      <c r="H183" s="11">
        <f>IF(AND($N183&gt;' '!J$13,' '!J$13&gt;=$C183),1,0)</f>
        <v>0</v>
      </c>
      <c r="I183" s="11">
        <f>IF(AND($N183&gt;' '!K$13,' '!K$13&gt;=$C183),1,0)</f>
        <v>0</v>
      </c>
      <c r="J183" s="11">
        <f>IF(AND($N183&gt;' '!L$13,' '!L$13&gt;=$C183),1,0)</f>
        <v>0</v>
      </c>
      <c r="K183" s="11">
        <f>IF(AND($N183&gt;' '!M$13,' '!M$13&gt;=$C183),1,0)</f>
        <v>0</v>
      </c>
      <c r="L183" s="11">
        <f>IF(AND($N183&gt;' '!N$13,' '!N$13&gt;=$C183),1,0)</f>
        <v>0</v>
      </c>
      <c r="M183" s="11">
        <f>IF(AND($N183&gt;' '!O$13,' '!O$13&gt;=$C183),1,0)</f>
        <v>0</v>
      </c>
      <c r="N183" s="25">
        <v>2604000</v>
      </c>
      <c r="O183" s="17">
        <v>1740000</v>
      </c>
      <c r="P183" s="17">
        <v>1740000</v>
      </c>
      <c r="Q183" s="17">
        <v>1740000</v>
      </c>
      <c r="R183" s="17">
        <v>1740000</v>
      </c>
      <c r="S183" s="17">
        <v>1740000</v>
      </c>
      <c r="T183" s="17">
        <v>1740000</v>
      </c>
      <c r="U183" s="17">
        <v>1740000</v>
      </c>
      <c r="V183" s="17">
        <v>1740000</v>
      </c>
      <c r="W183" s="17">
        <v>1740000</v>
      </c>
      <c r="X183" s="17">
        <v>1740000</v>
      </c>
    </row>
    <row r="184" spans="2:24">
      <c r="B184" s="20">
        <v>2</v>
      </c>
      <c r="C184" s="25">
        <v>2604000</v>
      </c>
      <c r="D184" s="11">
        <f>IF(AND($N184&gt;' '!F$13,' '!F$13&gt;=$C184),1,0)</f>
        <v>0</v>
      </c>
      <c r="E184" s="11">
        <f>IF(AND($N184&gt;' '!G$13,' '!G$13&gt;=$C184),1,0)</f>
        <v>0</v>
      </c>
      <c r="F184" s="11">
        <f>IF(AND($N184&gt;' '!H$13,' '!H$13&gt;=$C184),1,0)</f>
        <v>0</v>
      </c>
      <c r="G184" s="11">
        <f>IF(AND($N184&gt;' '!I$13,' '!I$13&gt;=$C184),1,0)</f>
        <v>0</v>
      </c>
      <c r="H184" s="11">
        <f>IF(AND($N184&gt;' '!J$13,' '!J$13&gt;=$C184),1,0)</f>
        <v>0</v>
      </c>
      <c r="I184" s="11">
        <f>IF(AND($N184&gt;' '!K$13,' '!K$13&gt;=$C184),1,0)</f>
        <v>0</v>
      </c>
      <c r="J184" s="11">
        <f>IF(AND($N184&gt;' '!L$13,' '!L$13&gt;=$C184),1,0)</f>
        <v>0</v>
      </c>
      <c r="K184" s="11">
        <f>IF(AND($N184&gt;' '!M$13,' '!M$13&gt;=$C184),1,0)</f>
        <v>0</v>
      </c>
      <c r="L184" s="11">
        <f>IF(AND($N184&gt;' '!N$13,' '!N$13&gt;=$C184),1,0)</f>
        <v>0</v>
      </c>
      <c r="M184" s="11">
        <f>IF(AND($N184&gt;' '!O$13,' '!O$13&gt;=$C184),1,0)</f>
        <v>0</v>
      </c>
      <c r="N184" s="25">
        <v>2608000</v>
      </c>
      <c r="O184" s="17">
        <v>1742800</v>
      </c>
      <c r="P184" s="17">
        <v>1742800</v>
      </c>
      <c r="Q184" s="17">
        <v>1742800</v>
      </c>
      <c r="R184" s="17">
        <v>1742800</v>
      </c>
      <c r="S184" s="17">
        <v>1742800</v>
      </c>
      <c r="T184" s="17">
        <v>1742800</v>
      </c>
      <c r="U184" s="17">
        <v>1742800</v>
      </c>
      <c r="V184" s="17">
        <v>1742800</v>
      </c>
      <c r="W184" s="17">
        <v>1742800</v>
      </c>
      <c r="X184" s="17">
        <v>1742800</v>
      </c>
    </row>
    <row r="185" spans="2:24">
      <c r="B185" s="20">
        <v>3</v>
      </c>
      <c r="C185" s="26">
        <v>2608000</v>
      </c>
      <c r="D185" s="11">
        <f>IF(AND($N185&gt;' '!F$13,' '!F$13&gt;=$C185),1,0)</f>
        <v>0</v>
      </c>
      <c r="E185" s="11">
        <f>IF(AND($N185&gt;' '!G$13,' '!G$13&gt;=$C185),1,0)</f>
        <v>0</v>
      </c>
      <c r="F185" s="11">
        <f>IF(AND($N185&gt;' '!H$13,' '!H$13&gt;=$C185),1,0)</f>
        <v>0</v>
      </c>
      <c r="G185" s="11">
        <f>IF(AND($N185&gt;' '!I$13,' '!I$13&gt;=$C185),1,0)</f>
        <v>0</v>
      </c>
      <c r="H185" s="11">
        <f>IF(AND($N185&gt;' '!J$13,' '!J$13&gt;=$C185),1,0)</f>
        <v>0</v>
      </c>
      <c r="I185" s="11">
        <f>IF(AND($N185&gt;' '!K$13,' '!K$13&gt;=$C185),1,0)</f>
        <v>0</v>
      </c>
      <c r="J185" s="11">
        <f>IF(AND($N185&gt;' '!L$13,' '!L$13&gt;=$C185),1,0)</f>
        <v>0</v>
      </c>
      <c r="K185" s="11">
        <f>IF(AND($N185&gt;' '!M$13,' '!M$13&gt;=$C185),1,0)</f>
        <v>0</v>
      </c>
      <c r="L185" s="11">
        <f>IF(AND($N185&gt;' '!N$13,' '!N$13&gt;=$C185),1,0)</f>
        <v>0</v>
      </c>
      <c r="M185" s="11">
        <f>IF(AND($N185&gt;' '!O$13,' '!O$13&gt;=$C185),1,0)</f>
        <v>0</v>
      </c>
      <c r="N185" s="26">
        <v>2612000</v>
      </c>
      <c r="O185" s="17">
        <v>1745600</v>
      </c>
      <c r="P185" s="17">
        <v>1745600</v>
      </c>
      <c r="Q185" s="17">
        <v>1745600</v>
      </c>
      <c r="R185" s="17">
        <v>1745600</v>
      </c>
      <c r="S185" s="17">
        <v>1745600</v>
      </c>
      <c r="T185" s="17">
        <v>1745600</v>
      </c>
      <c r="U185" s="17">
        <v>1745600</v>
      </c>
      <c r="V185" s="17">
        <v>1745600</v>
      </c>
      <c r="W185" s="17">
        <v>1745600</v>
      </c>
      <c r="X185" s="17">
        <v>1745600</v>
      </c>
    </row>
    <row r="186" spans="2:24">
      <c r="B186" s="20">
        <v>4</v>
      </c>
      <c r="C186" s="25">
        <v>2612000</v>
      </c>
      <c r="D186" s="11">
        <f>IF(AND($N186&gt;' '!F$13,' '!F$13&gt;=$C186),1,0)</f>
        <v>0</v>
      </c>
      <c r="E186" s="11">
        <f>IF(AND($N186&gt;' '!G$13,' '!G$13&gt;=$C186),1,0)</f>
        <v>0</v>
      </c>
      <c r="F186" s="11">
        <f>IF(AND($N186&gt;' '!H$13,' '!H$13&gt;=$C186),1,0)</f>
        <v>0</v>
      </c>
      <c r="G186" s="11">
        <f>IF(AND($N186&gt;' '!I$13,' '!I$13&gt;=$C186),1,0)</f>
        <v>0</v>
      </c>
      <c r="H186" s="11">
        <f>IF(AND($N186&gt;' '!J$13,' '!J$13&gt;=$C186),1,0)</f>
        <v>0</v>
      </c>
      <c r="I186" s="11">
        <f>IF(AND($N186&gt;' '!K$13,' '!K$13&gt;=$C186),1,0)</f>
        <v>0</v>
      </c>
      <c r="J186" s="11">
        <f>IF(AND($N186&gt;' '!L$13,' '!L$13&gt;=$C186),1,0)</f>
        <v>0</v>
      </c>
      <c r="K186" s="11">
        <f>IF(AND($N186&gt;' '!M$13,' '!M$13&gt;=$C186),1,0)</f>
        <v>0</v>
      </c>
      <c r="L186" s="11">
        <f>IF(AND($N186&gt;' '!N$13,' '!N$13&gt;=$C186),1,0)</f>
        <v>0</v>
      </c>
      <c r="M186" s="11">
        <f>IF(AND($N186&gt;' '!O$13,' '!O$13&gt;=$C186),1,0)</f>
        <v>0</v>
      </c>
      <c r="N186" s="25">
        <v>2616000</v>
      </c>
      <c r="O186" s="17">
        <v>1748400</v>
      </c>
      <c r="P186" s="17">
        <v>1748400</v>
      </c>
      <c r="Q186" s="17">
        <v>1748400</v>
      </c>
      <c r="R186" s="17">
        <v>1748400</v>
      </c>
      <c r="S186" s="17">
        <v>1748400</v>
      </c>
      <c r="T186" s="17">
        <v>1748400</v>
      </c>
      <c r="U186" s="17">
        <v>1748400</v>
      </c>
      <c r="V186" s="17">
        <v>1748400</v>
      </c>
      <c r="W186" s="17">
        <v>1748400</v>
      </c>
      <c r="X186" s="17">
        <v>1748400</v>
      </c>
    </row>
    <row r="187" spans="2:24">
      <c r="B187" s="18">
        <v>5</v>
      </c>
      <c r="C187" s="25">
        <v>2616000</v>
      </c>
      <c r="D187" s="11">
        <f>IF(AND($N187&gt;' '!F$13,' '!F$13&gt;=$C187),1,0)</f>
        <v>0</v>
      </c>
      <c r="E187" s="11">
        <f>IF(AND($N187&gt;' '!G$13,' '!G$13&gt;=$C187),1,0)</f>
        <v>0</v>
      </c>
      <c r="F187" s="11">
        <f>IF(AND($N187&gt;' '!H$13,' '!H$13&gt;=$C187),1,0)</f>
        <v>0</v>
      </c>
      <c r="G187" s="11">
        <f>IF(AND($N187&gt;' '!I$13,' '!I$13&gt;=$C187),1,0)</f>
        <v>0</v>
      </c>
      <c r="H187" s="11">
        <f>IF(AND($N187&gt;' '!J$13,' '!J$13&gt;=$C187),1,0)</f>
        <v>0</v>
      </c>
      <c r="I187" s="11">
        <f>IF(AND($N187&gt;' '!K$13,' '!K$13&gt;=$C187),1,0)</f>
        <v>0</v>
      </c>
      <c r="J187" s="11">
        <f>IF(AND($N187&gt;' '!L$13,' '!L$13&gt;=$C187),1,0)</f>
        <v>0</v>
      </c>
      <c r="K187" s="11">
        <f>IF(AND($N187&gt;' '!M$13,' '!M$13&gt;=$C187),1,0)</f>
        <v>0</v>
      </c>
      <c r="L187" s="11">
        <f>IF(AND($N187&gt;' '!N$13,' '!N$13&gt;=$C187),1,0)</f>
        <v>0</v>
      </c>
      <c r="M187" s="11">
        <f>IF(AND($N187&gt;' '!O$13,' '!O$13&gt;=$C187),1,0)</f>
        <v>0</v>
      </c>
      <c r="N187" s="25">
        <v>2620000</v>
      </c>
      <c r="O187" s="17">
        <v>1751200</v>
      </c>
      <c r="P187" s="17">
        <v>1751200</v>
      </c>
      <c r="Q187" s="17">
        <v>1751200</v>
      </c>
      <c r="R187" s="17">
        <v>1751200</v>
      </c>
      <c r="S187" s="17">
        <v>1751200</v>
      </c>
      <c r="T187" s="17">
        <v>1751200</v>
      </c>
      <c r="U187" s="17">
        <v>1751200</v>
      </c>
      <c r="V187" s="17">
        <v>1751200</v>
      </c>
      <c r="W187" s="17">
        <v>1751200</v>
      </c>
      <c r="X187" s="17">
        <v>1751200</v>
      </c>
    </row>
    <row r="188" spans="2:24">
      <c r="B188" s="20">
        <v>1</v>
      </c>
      <c r="C188" s="25">
        <v>2620000</v>
      </c>
      <c r="D188" s="11">
        <f>IF(AND($N188&gt;' '!F$13,' '!F$13&gt;=$C188),1,0)</f>
        <v>0</v>
      </c>
      <c r="E188" s="11">
        <f>IF(AND($N188&gt;' '!G$13,' '!G$13&gt;=$C188),1,0)</f>
        <v>0</v>
      </c>
      <c r="F188" s="11">
        <f>IF(AND($N188&gt;' '!H$13,' '!H$13&gt;=$C188),1,0)</f>
        <v>0</v>
      </c>
      <c r="G188" s="11">
        <f>IF(AND($N188&gt;' '!I$13,' '!I$13&gt;=$C188),1,0)</f>
        <v>0</v>
      </c>
      <c r="H188" s="11">
        <f>IF(AND($N188&gt;' '!J$13,' '!J$13&gt;=$C188),1,0)</f>
        <v>0</v>
      </c>
      <c r="I188" s="11">
        <f>IF(AND($N188&gt;' '!K$13,' '!K$13&gt;=$C188),1,0)</f>
        <v>0</v>
      </c>
      <c r="J188" s="11">
        <f>IF(AND($N188&gt;' '!L$13,' '!L$13&gt;=$C188),1,0)</f>
        <v>0</v>
      </c>
      <c r="K188" s="11">
        <f>IF(AND($N188&gt;' '!M$13,' '!M$13&gt;=$C188),1,0)</f>
        <v>0</v>
      </c>
      <c r="L188" s="11">
        <f>IF(AND($N188&gt;' '!N$13,' '!N$13&gt;=$C188),1,0)</f>
        <v>0</v>
      </c>
      <c r="M188" s="11">
        <f>IF(AND($N188&gt;' '!O$13,' '!O$13&gt;=$C188),1,0)</f>
        <v>0</v>
      </c>
      <c r="N188" s="25">
        <v>2624000</v>
      </c>
      <c r="O188" s="17">
        <v>1754000</v>
      </c>
      <c r="P188" s="17">
        <v>1754000</v>
      </c>
      <c r="Q188" s="17">
        <v>1754000</v>
      </c>
      <c r="R188" s="17">
        <v>1754000</v>
      </c>
      <c r="S188" s="17">
        <v>1754000</v>
      </c>
      <c r="T188" s="17">
        <v>1754000</v>
      </c>
      <c r="U188" s="17">
        <v>1754000</v>
      </c>
      <c r="V188" s="17">
        <v>1754000</v>
      </c>
      <c r="W188" s="17">
        <v>1754000</v>
      </c>
      <c r="X188" s="17">
        <v>1754000</v>
      </c>
    </row>
    <row r="189" spans="2:24">
      <c r="B189" s="20">
        <v>2</v>
      </c>
      <c r="C189" s="25">
        <v>2624000</v>
      </c>
      <c r="D189" s="11">
        <f>IF(AND($N189&gt;' '!F$13,' '!F$13&gt;=$C189),1,0)</f>
        <v>0</v>
      </c>
      <c r="E189" s="11">
        <f>IF(AND($N189&gt;' '!G$13,' '!G$13&gt;=$C189),1,0)</f>
        <v>0</v>
      </c>
      <c r="F189" s="11">
        <f>IF(AND($N189&gt;' '!H$13,' '!H$13&gt;=$C189),1,0)</f>
        <v>0</v>
      </c>
      <c r="G189" s="11">
        <f>IF(AND($N189&gt;' '!I$13,' '!I$13&gt;=$C189),1,0)</f>
        <v>0</v>
      </c>
      <c r="H189" s="11">
        <f>IF(AND($N189&gt;' '!J$13,' '!J$13&gt;=$C189),1,0)</f>
        <v>0</v>
      </c>
      <c r="I189" s="11">
        <f>IF(AND($N189&gt;' '!K$13,' '!K$13&gt;=$C189),1,0)</f>
        <v>0</v>
      </c>
      <c r="J189" s="11">
        <f>IF(AND($N189&gt;' '!L$13,' '!L$13&gt;=$C189),1,0)</f>
        <v>0</v>
      </c>
      <c r="K189" s="11">
        <f>IF(AND($N189&gt;' '!M$13,' '!M$13&gt;=$C189),1,0)</f>
        <v>0</v>
      </c>
      <c r="L189" s="11">
        <f>IF(AND($N189&gt;' '!N$13,' '!N$13&gt;=$C189),1,0)</f>
        <v>0</v>
      </c>
      <c r="M189" s="11">
        <f>IF(AND($N189&gt;' '!O$13,' '!O$13&gt;=$C189),1,0)</f>
        <v>0</v>
      </c>
      <c r="N189" s="25">
        <v>2628000</v>
      </c>
      <c r="O189" s="17">
        <v>1756800</v>
      </c>
      <c r="P189" s="17">
        <v>1756800</v>
      </c>
      <c r="Q189" s="17">
        <v>1756800</v>
      </c>
      <c r="R189" s="17">
        <v>1756800</v>
      </c>
      <c r="S189" s="17">
        <v>1756800</v>
      </c>
      <c r="T189" s="17">
        <v>1756800</v>
      </c>
      <c r="U189" s="17">
        <v>1756800</v>
      </c>
      <c r="V189" s="17">
        <v>1756800</v>
      </c>
      <c r="W189" s="17">
        <v>1756800</v>
      </c>
      <c r="X189" s="17">
        <v>1756800</v>
      </c>
    </row>
    <row r="190" spans="2:24">
      <c r="B190" s="20">
        <v>3</v>
      </c>
      <c r="C190" s="26">
        <v>2628000</v>
      </c>
      <c r="D190" s="11">
        <f>IF(AND($N190&gt;' '!F$13,' '!F$13&gt;=$C190),1,0)</f>
        <v>0</v>
      </c>
      <c r="E190" s="11">
        <f>IF(AND($N190&gt;' '!G$13,' '!G$13&gt;=$C190),1,0)</f>
        <v>0</v>
      </c>
      <c r="F190" s="11">
        <f>IF(AND($N190&gt;' '!H$13,' '!H$13&gt;=$C190),1,0)</f>
        <v>0</v>
      </c>
      <c r="G190" s="11">
        <f>IF(AND($N190&gt;' '!I$13,' '!I$13&gt;=$C190),1,0)</f>
        <v>0</v>
      </c>
      <c r="H190" s="11">
        <f>IF(AND($N190&gt;' '!J$13,' '!J$13&gt;=$C190),1,0)</f>
        <v>0</v>
      </c>
      <c r="I190" s="11">
        <f>IF(AND($N190&gt;' '!K$13,' '!K$13&gt;=$C190),1,0)</f>
        <v>0</v>
      </c>
      <c r="J190" s="11">
        <f>IF(AND($N190&gt;' '!L$13,' '!L$13&gt;=$C190),1,0)</f>
        <v>0</v>
      </c>
      <c r="K190" s="11">
        <f>IF(AND($N190&gt;' '!M$13,' '!M$13&gt;=$C190),1,0)</f>
        <v>0</v>
      </c>
      <c r="L190" s="11">
        <f>IF(AND($N190&gt;' '!N$13,' '!N$13&gt;=$C190),1,0)</f>
        <v>0</v>
      </c>
      <c r="M190" s="11">
        <f>IF(AND($N190&gt;' '!O$13,' '!O$13&gt;=$C190),1,0)</f>
        <v>0</v>
      </c>
      <c r="N190" s="26">
        <v>2632000</v>
      </c>
      <c r="O190" s="17">
        <v>1759600</v>
      </c>
      <c r="P190" s="17">
        <v>1759600</v>
      </c>
      <c r="Q190" s="17">
        <v>1759600</v>
      </c>
      <c r="R190" s="17">
        <v>1759600</v>
      </c>
      <c r="S190" s="17">
        <v>1759600</v>
      </c>
      <c r="T190" s="17">
        <v>1759600</v>
      </c>
      <c r="U190" s="17">
        <v>1759600</v>
      </c>
      <c r="V190" s="17">
        <v>1759600</v>
      </c>
      <c r="W190" s="17">
        <v>1759600</v>
      </c>
      <c r="X190" s="17">
        <v>1759600</v>
      </c>
    </row>
    <row r="191" spans="2:24">
      <c r="B191" s="20">
        <v>4</v>
      </c>
      <c r="C191" s="25">
        <v>2632000</v>
      </c>
      <c r="D191" s="11">
        <f>IF(AND($N191&gt;' '!F$13,' '!F$13&gt;=$C191),1,0)</f>
        <v>0</v>
      </c>
      <c r="E191" s="11">
        <f>IF(AND($N191&gt;' '!G$13,' '!G$13&gt;=$C191),1,0)</f>
        <v>0</v>
      </c>
      <c r="F191" s="11">
        <f>IF(AND($N191&gt;' '!H$13,' '!H$13&gt;=$C191),1,0)</f>
        <v>0</v>
      </c>
      <c r="G191" s="11">
        <f>IF(AND($N191&gt;' '!I$13,' '!I$13&gt;=$C191),1,0)</f>
        <v>0</v>
      </c>
      <c r="H191" s="11">
        <f>IF(AND($N191&gt;' '!J$13,' '!J$13&gt;=$C191),1,0)</f>
        <v>0</v>
      </c>
      <c r="I191" s="11">
        <f>IF(AND($N191&gt;' '!K$13,' '!K$13&gt;=$C191),1,0)</f>
        <v>0</v>
      </c>
      <c r="J191" s="11">
        <f>IF(AND($N191&gt;' '!L$13,' '!L$13&gt;=$C191),1,0)</f>
        <v>0</v>
      </c>
      <c r="K191" s="11">
        <f>IF(AND($N191&gt;' '!M$13,' '!M$13&gt;=$C191),1,0)</f>
        <v>0</v>
      </c>
      <c r="L191" s="11">
        <f>IF(AND($N191&gt;' '!N$13,' '!N$13&gt;=$C191),1,0)</f>
        <v>0</v>
      </c>
      <c r="M191" s="11">
        <f>IF(AND($N191&gt;' '!O$13,' '!O$13&gt;=$C191),1,0)</f>
        <v>0</v>
      </c>
      <c r="N191" s="25">
        <v>2636000</v>
      </c>
      <c r="O191" s="17">
        <v>1762400</v>
      </c>
      <c r="P191" s="17">
        <v>1762400</v>
      </c>
      <c r="Q191" s="17">
        <v>1762400</v>
      </c>
      <c r="R191" s="17">
        <v>1762400</v>
      </c>
      <c r="S191" s="17">
        <v>1762400</v>
      </c>
      <c r="T191" s="17">
        <v>1762400</v>
      </c>
      <c r="U191" s="17">
        <v>1762400</v>
      </c>
      <c r="V191" s="17">
        <v>1762400</v>
      </c>
      <c r="W191" s="17">
        <v>1762400</v>
      </c>
      <c r="X191" s="17">
        <v>1762400</v>
      </c>
    </row>
    <row r="192" spans="2:24">
      <c r="B192" s="18">
        <v>5</v>
      </c>
      <c r="C192" s="25">
        <v>2636000</v>
      </c>
      <c r="D192" s="11">
        <f>IF(AND($N192&gt;' '!F$13,' '!F$13&gt;=$C192),1,0)</f>
        <v>0</v>
      </c>
      <c r="E192" s="11">
        <f>IF(AND($N192&gt;' '!G$13,' '!G$13&gt;=$C192),1,0)</f>
        <v>0</v>
      </c>
      <c r="F192" s="11">
        <f>IF(AND($N192&gt;' '!H$13,' '!H$13&gt;=$C192),1,0)</f>
        <v>0</v>
      </c>
      <c r="G192" s="11">
        <f>IF(AND($N192&gt;' '!I$13,' '!I$13&gt;=$C192),1,0)</f>
        <v>0</v>
      </c>
      <c r="H192" s="11">
        <f>IF(AND($N192&gt;' '!J$13,' '!J$13&gt;=$C192),1,0)</f>
        <v>0</v>
      </c>
      <c r="I192" s="11">
        <f>IF(AND($N192&gt;' '!K$13,' '!K$13&gt;=$C192),1,0)</f>
        <v>0</v>
      </c>
      <c r="J192" s="11">
        <f>IF(AND($N192&gt;' '!L$13,' '!L$13&gt;=$C192),1,0)</f>
        <v>0</v>
      </c>
      <c r="K192" s="11">
        <f>IF(AND($N192&gt;' '!M$13,' '!M$13&gt;=$C192),1,0)</f>
        <v>0</v>
      </c>
      <c r="L192" s="11">
        <f>IF(AND($N192&gt;' '!N$13,' '!N$13&gt;=$C192),1,0)</f>
        <v>0</v>
      </c>
      <c r="M192" s="11">
        <f>IF(AND($N192&gt;' '!O$13,' '!O$13&gt;=$C192),1,0)</f>
        <v>0</v>
      </c>
      <c r="N192" s="25">
        <v>2640000</v>
      </c>
      <c r="O192" s="17">
        <v>1765200</v>
      </c>
      <c r="P192" s="17">
        <v>1765200</v>
      </c>
      <c r="Q192" s="17">
        <v>1765200</v>
      </c>
      <c r="R192" s="17">
        <v>1765200</v>
      </c>
      <c r="S192" s="17">
        <v>1765200</v>
      </c>
      <c r="T192" s="17">
        <v>1765200</v>
      </c>
      <c r="U192" s="17">
        <v>1765200</v>
      </c>
      <c r="V192" s="17">
        <v>1765200</v>
      </c>
      <c r="W192" s="17">
        <v>1765200</v>
      </c>
      <c r="X192" s="17">
        <v>1765200</v>
      </c>
    </row>
    <row r="193" spans="2:24">
      <c r="B193" s="20">
        <v>1</v>
      </c>
      <c r="C193" s="25">
        <v>2640000</v>
      </c>
      <c r="D193" s="11">
        <f>IF(AND($N193&gt;' '!F$13,' '!F$13&gt;=$C193),1,0)</f>
        <v>0</v>
      </c>
      <c r="E193" s="11">
        <f>IF(AND($N193&gt;' '!G$13,' '!G$13&gt;=$C193),1,0)</f>
        <v>0</v>
      </c>
      <c r="F193" s="11">
        <f>IF(AND($N193&gt;' '!H$13,' '!H$13&gt;=$C193),1,0)</f>
        <v>0</v>
      </c>
      <c r="G193" s="11">
        <f>IF(AND($N193&gt;' '!I$13,' '!I$13&gt;=$C193),1,0)</f>
        <v>0</v>
      </c>
      <c r="H193" s="11">
        <f>IF(AND($N193&gt;' '!J$13,' '!J$13&gt;=$C193),1,0)</f>
        <v>0</v>
      </c>
      <c r="I193" s="11">
        <f>IF(AND($N193&gt;' '!K$13,' '!K$13&gt;=$C193),1,0)</f>
        <v>0</v>
      </c>
      <c r="J193" s="11">
        <f>IF(AND($N193&gt;' '!L$13,' '!L$13&gt;=$C193),1,0)</f>
        <v>0</v>
      </c>
      <c r="K193" s="11">
        <f>IF(AND($N193&gt;' '!M$13,' '!M$13&gt;=$C193),1,0)</f>
        <v>0</v>
      </c>
      <c r="L193" s="11">
        <f>IF(AND($N193&gt;' '!N$13,' '!N$13&gt;=$C193),1,0)</f>
        <v>0</v>
      </c>
      <c r="M193" s="11">
        <f>IF(AND($N193&gt;' '!O$13,' '!O$13&gt;=$C193),1,0)</f>
        <v>0</v>
      </c>
      <c r="N193" s="25">
        <v>2644000</v>
      </c>
      <c r="O193" s="17">
        <v>1768000</v>
      </c>
      <c r="P193" s="17">
        <v>1768000</v>
      </c>
      <c r="Q193" s="17">
        <v>1768000</v>
      </c>
      <c r="R193" s="17">
        <v>1768000</v>
      </c>
      <c r="S193" s="17">
        <v>1768000</v>
      </c>
      <c r="T193" s="17">
        <v>1768000</v>
      </c>
      <c r="U193" s="17">
        <v>1768000</v>
      </c>
      <c r="V193" s="17">
        <v>1768000</v>
      </c>
      <c r="W193" s="17">
        <v>1768000</v>
      </c>
      <c r="X193" s="17">
        <v>1768000</v>
      </c>
    </row>
    <row r="194" spans="2:24">
      <c r="B194" s="20">
        <v>2</v>
      </c>
      <c r="C194" s="25">
        <v>2644000</v>
      </c>
      <c r="D194" s="11">
        <f>IF(AND($N194&gt;' '!F$13,' '!F$13&gt;=$C194),1,0)</f>
        <v>0</v>
      </c>
      <c r="E194" s="11">
        <f>IF(AND($N194&gt;' '!G$13,' '!G$13&gt;=$C194),1,0)</f>
        <v>0</v>
      </c>
      <c r="F194" s="11">
        <f>IF(AND($N194&gt;' '!H$13,' '!H$13&gt;=$C194),1,0)</f>
        <v>0</v>
      </c>
      <c r="G194" s="11">
        <f>IF(AND($N194&gt;' '!I$13,' '!I$13&gt;=$C194),1,0)</f>
        <v>0</v>
      </c>
      <c r="H194" s="11">
        <f>IF(AND($N194&gt;' '!J$13,' '!J$13&gt;=$C194),1,0)</f>
        <v>0</v>
      </c>
      <c r="I194" s="11">
        <f>IF(AND($N194&gt;' '!K$13,' '!K$13&gt;=$C194),1,0)</f>
        <v>0</v>
      </c>
      <c r="J194" s="11">
        <f>IF(AND($N194&gt;' '!L$13,' '!L$13&gt;=$C194),1,0)</f>
        <v>0</v>
      </c>
      <c r="K194" s="11">
        <f>IF(AND($N194&gt;' '!M$13,' '!M$13&gt;=$C194),1,0)</f>
        <v>0</v>
      </c>
      <c r="L194" s="11">
        <f>IF(AND($N194&gt;' '!N$13,' '!N$13&gt;=$C194),1,0)</f>
        <v>0</v>
      </c>
      <c r="M194" s="11">
        <f>IF(AND($N194&gt;' '!O$13,' '!O$13&gt;=$C194),1,0)</f>
        <v>0</v>
      </c>
      <c r="N194" s="25">
        <v>2648000</v>
      </c>
      <c r="O194" s="17">
        <v>1770800</v>
      </c>
      <c r="P194" s="17">
        <v>1770800</v>
      </c>
      <c r="Q194" s="17">
        <v>1770800</v>
      </c>
      <c r="R194" s="17">
        <v>1770800</v>
      </c>
      <c r="S194" s="17">
        <v>1770800</v>
      </c>
      <c r="T194" s="17">
        <v>1770800</v>
      </c>
      <c r="U194" s="17">
        <v>1770800</v>
      </c>
      <c r="V194" s="17">
        <v>1770800</v>
      </c>
      <c r="W194" s="17">
        <v>1770800</v>
      </c>
      <c r="X194" s="17">
        <v>1770800</v>
      </c>
    </row>
    <row r="195" spans="2:24">
      <c r="B195" s="20">
        <v>3</v>
      </c>
      <c r="C195" s="26">
        <v>2648000</v>
      </c>
      <c r="D195" s="11">
        <f>IF(AND($N195&gt;' '!F$13,' '!F$13&gt;=$C195),1,0)</f>
        <v>0</v>
      </c>
      <c r="E195" s="11">
        <f>IF(AND($N195&gt;' '!G$13,' '!G$13&gt;=$C195),1,0)</f>
        <v>0</v>
      </c>
      <c r="F195" s="11">
        <f>IF(AND($N195&gt;' '!H$13,' '!H$13&gt;=$C195),1,0)</f>
        <v>0</v>
      </c>
      <c r="G195" s="11">
        <f>IF(AND($N195&gt;' '!I$13,' '!I$13&gt;=$C195),1,0)</f>
        <v>0</v>
      </c>
      <c r="H195" s="11">
        <f>IF(AND($N195&gt;' '!J$13,' '!J$13&gt;=$C195),1,0)</f>
        <v>0</v>
      </c>
      <c r="I195" s="11">
        <f>IF(AND($N195&gt;' '!K$13,' '!K$13&gt;=$C195),1,0)</f>
        <v>0</v>
      </c>
      <c r="J195" s="11">
        <f>IF(AND($N195&gt;' '!L$13,' '!L$13&gt;=$C195),1,0)</f>
        <v>0</v>
      </c>
      <c r="K195" s="11">
        <f>IF(AND($N195&gt;' '!M$13,' '!M$13&gt;=$C195),1,0)</f>
        <v>0</v>
      </c>
      <c r="L195" s="11">
        <f>IF(AND($N195&gt;' '!N$13,' '!N$13&gt;=$C195),1,0)</f>
        <v>0</v>
      </c>
      <c r="M195" s="11">
        <f>IF(AND($N195&gt;' '!O$13,' '!O$13&gt;=$C195),1,0)</f>
        <v>0</v>
      </c>
      <c r="N195" s="26">
        <v>2652000</v>
      </c>
      <c r="O195" s="17">
        <v>1773600</v>
      </c>
      <c r="P195" s="17">
        <v>1773600</v>
      </c>
      <c r="Q195" s="17">
        <v>1773600</v>
      </c>
      <c r="R195" s="17">
        <v>1773600</v>
      </c>
      <c r="S195" s="17">
        <v>1773600</v>
      </c>
      <c r="T195" s="17">
        <v>1773600</v>
      </c>
      <c r="U195" s="17">
        <v>1773600</v>
      </c>
      <c r="V195" s="17">
        <v>1773600</v>
      </c>
      <c r="W195" s="17">
        <v>1773600</v>
      </c>
      <c r="X195" s="17">
        <v>1773600</v>
      </c>
    </row>
    <row r="196" spans="2:24">
      <c r="B196" s="20">
        <v>4</v>
      </c>
      <c r="C196" s="25">
        <v>2652000</v>
      </c>
      <c r="D196" s="11">
        <f>IF(AND($N196&gt;' '!F$13,' '!F$13&gt;=$C196),1,0)</f>
        <v>0</v>
      </c>
      <c r="E196" s="11">
        <f>IF(AND($N196&gt;' '!G$13,' '!G$13&gt;=$C196),1,0)</f>
        <v>0</v>
      </c>
      <c r="F196" s="11">
        <f>IF(AND($N196&gt;' '!H$13,' '!H$13&gt;=$C196),1,0)</f>
        <v>0</v>
      </c>
      <c r="G196" s="11">
        <f>IF(AND($N196&gt;' '!I$13,' '!I$13&gt;=$C196),1,0)</f>
        <v>0</v>
      </c>
      <c r="H196" s="11">
        <f>IF(AND($N196&gt;' '!J$13,' '!J$13&gt;=$C196),1,0)</f>
        <v>0</v>
      </c>
      <c r="I196" s="11">
        <f>IF(AND($N196&gt;' '!K$13,' '!K$13&gt;=$C196),1,0)</f>
        <v>0</v>
      </c>
      <c r="J196" s="11">
        <f>IF(AND($N196&gt;' '!L$13,' '!L$13&gt;=$C196),1,0)</f>
        <v>0</v>
      </c>
      <c r="K196" s="11">
        <f>IF(AND($N196&gt;' '!M$13,' '!M$13&gt;=$C196),1,0)</f>
        <v>0</v>
      </c>
      <c r="L196" s="11">
        <f>IF(AND($N196&gt;' '!N$13,' '!N$13&gt;=$C196),1,0)</f>
        <v>0</v>
      </c>
      <c r="M196" s="11">
        <f>IF(AND($N196&gt;' '!O$13,' '!O$13&gt;=$C196),1,0)</f>
        <v>0</v>
      </c>
      <c r="N196" s="25">
        <v>2656000</v>
      </c>
      <c r="O196" s="17">
        <v>1776400</v>
      </c>
      <c r="P196" s="17">
        <v>1776400</v>
      </c>
      <c r="Q196" s="17">
        <v>1776400</v>
      </c>
      <c r="R196" s="17">
        <v>1776400</v>
      </c>
      <c r="S196" s="17">
        <v>1776400</v>
      </c>
      <c r="T196" s="17">
        <v>1776400</v>
      </c>
      <c r="U196" s="17">
        <v>1776400</v>
      </c>
      <c r="V196" s="17">
        <v>1776400</v>
      </c>
      <c r="W196" s="17">
        <v>1776400</v>
      </c>
      <c r="X196" s="17">
        <v>1776400</v>
      </c>
    </row>
    <row r="197" spans="2:24">
      <c r="B197" s="18">
        <v>5</v>
      </c>
      <c r="C197" s="25">
        <v>2656000</v>
      </c>
      <c r="D197" s="11">
        <f>IF(AND($N197&gt;' '!F$13,' '!F$13&gt;=$C197),1,0)</f>
        <v>0</v>
      </c>
      <c r="E197" s="11">
        <f>IF(AND($N197&gt;' '!G$13,' '!G$13&gt;=$C197),1,0)</f>
        <v>0</v>
      </c>
      <c r="F197" s="11">
        <f>IF(AND($N197&gt;' '!H$13,' '!H$13&gt;=$C197),1,0)</f>
        <v>0</v>
      </c>
      <c r="G197" s="11">
        <f>IF(AND($N197&gt;' '!I$13,' '!I$13&gt;=$C197),1,0)</f>
        <v>0</v>
      </c>
      <c r="H197" s="11">
        <f>IF(AND($N197&gt;' '!J$13,' '!J$13&gt;=$C197),1,0)</f>
        <v>0</v>
      </c>
      <c r="I197" s="11">
        <f>IF(AND($N197&gt;' '!K$13,' '!K$13&gt;=$C197),1,0)</f>
        <v>0</v>
      </c>
      <c r="J197" s="11">
        <f>IF(AND($N197&gt;' '!L$13,' '!L$13&gt;=$C197),1,0)</f>
        <v>0</v>
      </c>
      <c r="K197" s="11">
        <f>IF(AND($N197&gt;' '!M$13,' '!M$13&gt;=$C197),1,0)</f>
        <v>0</v>
      </c>
      <c r="L197" s="11">
        <f>IF(AND($N197&gt;' '!N$13,' '!N$13&gt;=$C197),1,0)</f>
        <v>0</v>
      </c>
      <c r="M197" s="11">
        <f>IF(AND($N197&gt;' '!O$13,' '!O$13&gt;=$C197),1,0)</f>
        <v>0</v>
      </c>
      <c r="N197" s="25">
        <v>2660000</v>
      </c>
      <c r="O197" s="17">
        <v>1779200</v>
      </c>
      <c r="P197" s="17">
        <v>1779200</v>
      </c>
      <c r="Q197" s="17">
        <v>1779200</v>
      </c>
      <c r="R197" s="17">
        <v>1779200</v>
      </c>
      <c r="S197" s="17">
        <v>1779200</v>
      </c>
      <c r="T197" s="17">
        <v>1779200</v>
      </c>
      <c r="U197" s="17">
        <v>1779200</v>
      </c>
      <c r="V197" s="17">
        <v>1779200</v>
      </c>
      <c r="W197" s="17">
        <v>1779200</v>
      </c>
      <c r="X197" s="17">
        <v>1779200</v>
      </c>
    </row>
    <row r="198" spans="2:24">
      <c r="B198" s="20">
        <v>1</v>
      </c>
      <c r="C198" s="25">
        <v>2660000</v>
      </c>
      <c r="D198" s="11">
        <f>IF(AND($N198&gt;' '!F$13,' '!F$13&gt;=$C198),1,0)</f>
        <v>0</v>
      </c>
      <c r="E198" s="11">
        <f>IF(AND($N198&gt;' '!G$13,' '!G$13&gt;=$C198),1,0)</f>
        <v>0</v>
      </c>
      <c r="F198" s="11">
        <f>IF(AND($N198&gt;' '!H$13,' '!H$13&gt;=$C198),1,0)</f>
        <v>0</v>
      </c>
      <c r="G198" s="11">
        <f>IF(AND($N198&gt;' '!I$13,' '!I$13&gt;=$C198),1,0)</f>
        <v>0</v>
      </c>
      <c r="H198" s="11">
        <f>IF(AND($N198&gt;' '!J$13,' '!J$13&gt;=$C198),1,0)</f>
        <v>0</v>
      </c>
      <c r="I198" s="11">
        <f>IF(AND($N198&gt;' '!K$13,' '!K$13&gt;=$C198),1,0)</f>
        <v>0</v>
      </c>
      <c r="J198" s="11">
        <f>IF(AND($N198&gt;' '!L$13,' '!L$13&gt;=$C198),1,0)</f>
        <v>0</v>
      </c>
      <c r="K198" s="11">
        <f>IF(AND($N198&gt;' '!M$13,' '!M$13&gt;=$C198),1,0)</f>
        <v>0</v>
      </c>
      <c r="L198" s="11">
        <f>IF(AND($N198&gt;' '!N$13,' '!N$13&gt;=$C198),1,0)</f>
        <v>0</v>
      </c>
      <c r="M198" s="11">
        <f>IF(AND($N198&gt;' '!O$13,' '!O$13&gt;=$C198),1,0)</f>
        <v>0</v>
      </c>
      <c r="N198" s="25">
        <v>2664000</v>
      </c>
      <c r="O198" s="17">
        <v>1782000</v>
      </c>
      <c r="P198" s="17">
        <v>1782000</v>
      </c>
      <c r="Q198" s="17">
        <v>1782000</v>
      </c>
      <c r="R198" s="17">
        <v>1782000</v>
      </c>
      <c r="S198" s="17">
        <v>1782000</v>
      </c>
      <c r="T198" s="17">
        <v>1782000</v>
      </c>
      <c r="U198" s="17">
        <v>1782000</v>
      </c>
      <c r="V198" s="17">
        <v>1782000</v>
      </c>
      <c r="W198" s="17">
        <v>1782000</v>
      </c>
      <c r="X198" s="17">
        <v>1782000</v>
      </c>
    </row>
    <row r="199" spans="2:24">
      <c r="B199" s="20">
        <v>2</v>
      </c>
      <c r="C199" s="25">
        <v>2664000</v>
      </c>
      <c r="D199" s="11">
        <f>IF(AND($N199&gt;' '!F$13,' '!F$13&gt;=$C199),1,0)</f>
        <v>0</v>
      </c>
      <c r="E199" s="11">
        <f>IF(AND($N199&gt;' '!G$13,' '!G$13&gt;=$C199),1,0)</f>
        <v>0</v>
      </c>
      <c r="F199" s="11">
        <f>IF(AND($N199&gt;' '!H$13,' '!H$13&gt;=$C199),1,0)</f>
        <v>0</v>
      </c>
      <c r="G199" s="11">
        <f>IF(AND($N199&gt;' '!I$13,' '!I$13&gt;=$C199),1,0)</f>
        <v>0</v>
      </c>
      <c r="H199" s="11">
        <f>IF(AND($N199&gt;' '!J$13,' '!J$13&gt;=$C199),1,0)</f>
        <v>0</v>
      </c>
      <c r="I199" s="11">
        <f>IF(AND($N199&gt;' '!K$13,' '!K$13&gt;=$C199),1,0)</f>
        <v>0</v>
      </c>
      <c r="J199" s="11">
        <f>IF(AND($N199&gt;' '!L$13,' '!L$13&gt;=$C199),1,0)</f>
        <v>0</v>
      </c>
      <c r="K199" s="11">
        <f>IF(AND($N199&gt;' '!M$13,' '!M$13&gt;=$C199),1,0)</f>
        <v>0</v>
      </c>
      <c r="L199" s="11">
        <f>IF(AND($N199&gt;' '!N$13,' '!N$13&gt;=$C199),1,0)</f>
        <v>0</v>
      </c>
      <c r="M199" s="11">
        <f>IF(AND($N199&gt;' '!O$13,' '!O$13&gt;=$C199),1,0)</f>
        <v>0</v>
      </c>
      <c r="N199" s="25">
        <v>2668000</v>
      </c>
      <c r="O199" s="17">
        <v>1784800</v>
      </c>
      <c r="P199" s="17">
        <v>1784800</v>
      </c>
      <c r="Q199" s="17">
        <v>1784800</v>
      </c>
      <c r="R199" s="17">
        <v>1784800</v>
      </c>
      <c r="S199" s="17">
        <v>1784800</v>
      </c>
      <c r="T199" s="17">
        <v>1784800</v>
      </c>
      <c r="U199" s="17">
        <v>1784800</v>
      </c>
      <c r="V199" s="17">
        <v>1784800</v>
      </c>
      <c r="W199" s="17">
        <v>1784800</v>
      </c>
      <c r="X199" s="17">
        <v>1784800</v>
      </c>
    </row>
    <row r="200" spans="2:24">
      <c r="B200" s="20">
        <v>3</v>
      </c>
      <c r="C200" s="26">
        <v>2668000</v>
      </c>
      <c r="D200" s="11">
        <f>IF(AND($N200&gt;' '!F$13,' '!F$13&gt;=$C200),1,0)</f>
        <v>0</v>
      </c>
      <c r="E200" s="11">
        <f>IF(AND($N200&gt;' '!G$13,' '!G$13&gt;=$C200),1,0)</f>
        <v>0</v>
      </c>
      <c r="F200" s="11">
        <f>IF(AND($N200&gt;' '!H$13,' '!H$13&gt;=$C200),1,0)</f>
        <v>0</v>
      </c>
      <c r="G200" s="11">
        <f>IF(AND($N200&gt;' '!I$13,' '!I$13&gt;=$C200),1,0)</f>
        <v>0</v>
      </c>
      <c r="H200" s="11">
        <f>IF(AND($N200&gt;' '!J$13,' '!J$13&gt;=$C200),1,0)</f>
        <v>0</v>
      </c>
      <c r="I200" s="11">
        <f>IF(AND($N200&gt;' '!K$13,' '!K$13&gt;=$C200),1,0)</f>
        <v>0</v>
      </c>
      <c r="J200" s="11">
        <f>IF(AND($N200&gt;' '!L$13,' '!L$13&gt;=$C200),1,0)</f>
        <v>0</v>
      </c>
      <c r="K200" s="11">
        <f>IF(AND($N200&gt;' '!M$13,' '!M$13&gt;=$C200),1,0)</f>
        <v>0</v>
      </c>
      <c r="L200" s="11">
        <f>IF(AND($N200&gt;' '!N$13,' '!N$13&gt;=$C200),1,0)</f>
        <v>0</v>
      </c>
      <c r="M200" s="11">
        <f>IF(AND($N200&gt;' '!O$13,' '!O$13&gt;=$C200),1,0)</f>
        <v>0</v>
      </c>
      <c r="N200" s="26">
        <v>2672000</v>
      </c>
      <c r="O200" s="17">
        <v>1787600</v>
      </c>
      <c r="P200" s="17">
        <v>1787600</v>
      </c>
      <c r="Q200" s="17">
        <v>1787600</v>
      </c>
      <c r="R200" s="17">
        <v>1787600</v>
      </c>
      <c r="S200" s="17">
        <v>1787600</v>
      </c>
      <c r="T200" s="17">
        <v>1787600</v>
      </c>
      <c r="U200" s="17">
        <v>1787600</v>
      </c>
      <c r="V200" s="17">
        <v>1787600</v>
      </c>
      <c r="W200" s="17">
        <v>1787600</v>
      </c>
      <c r="X200" s="17">
        <v>1787600</v>
      </c>
    </row>
    <row r="201" spans="2:24">
      <c r="B201" s="20">
        <v>4</v>
      </c>
      <c r="C201" s="25">
        <v>2672000</v>
      </c>
      <c r="D201" s="11">
        <f>IF(AND($N201&gt;' '!F$13,' '!F$13&gt;=$C201),1,0)</f>
        <v>0</v>
      </c>
      <c r="E201" s="11">
        <f>IF(AND($N201&gt;' '!G$13,' '!G$13&gt;=$C201),1,0)</f>
        <v>0</v>
      </c>
      <c r="F201" s="11">
        <f>IF(AND($N201&gt;' '!H$13,' '!H$13&gt;=$C201),1,0)</f>
        <v>0</v>
      </c>
      <c r="G201" s="11">
        <f>IF(AND($N201&gt;' '!I$13,' '!I$13&gt;=$C201),1,0)</f>
        <v>0</v>
      </c>
      <c r="H201" s="11">
        <f>IF(AND($N201&gt;' '!J$13,' '!J$13&gt;=$C201),1,0)</f>
        <v>0</v>
      </c>
      <c r="I201" s="11">
        <f>IF(AND($N201&gt;' '!K$13,' '!K$13&gt;=$C201),1,0)</f>
        <v>0</v>
      </c>
      <c r="J201" s="11">
        <f>IF(AND($N201&gt;' '!L$13,' '!L$13&gt;=$C201),1,0)</f>
        <v>0</v>
      </c>
      <c r="K201" s="11">
        <f>IF(AND($N201&gt;' '!M$13,' '!M$13&gt;=$C201),1,0)</f>
        <v>0</v>
      </c>
      <c r="L201" s="11">
        <f>IF(AND($N201&gt;' '!N$13,' '!N$13&gt;=$C201),1,0)</f>
        <v>0</v>
      </c>
      <c r="M201" s="11">
        <f>IF(AND($N201&gt;' '!O$13,' '!O$13&gt;=$C201),1,0)</f>
        <v>0</v>
      </c>
      <c r="N201" s="25">
        <v>2676000</v>
      </c>
      <c r="O201" s="17">
        <v>1790400</v>
      </c>
      <c r="P201" s="17">
        <v>1790400</v>
      </c>
      <c r="Q201" s="17">
        <v>1790400</v>
      </c>
      <c r="R201" s="17">
        <v>1790400</v>
      </c>
      <c r="S201" s="17">
        <v>1790400</v>
      </c>
      <c r="T201" s="17">
        <v>1790400</v>
      </c>
      <c r="U201" s="17">
        <v>1790400</v>
      </c>
      <c r="V201" s="17">
        <v>1790400</v>
      </c>
      <c r="W201" s="17">
        <v>1790400</v>
      </c>
      <c r="X201" s="17">
        <v>1790400</v>
      </c>
    </row>
    <row r="202" spans="2:24">
      <c r="B202" s="18">
        <v>5</v>
      </c>
      <c r="C202" s="25">
        <v>2676000</v>
      </c>
      <c r="D202" s="11">
        <f>IF(AND($N202&gt;' '!F$13,' '!F$13&gt;=$C202),1,0)</f>
        <v>0</v>
      </c>
      <c r="E202" s="11">
        <f>IF(AND($N202&gt;' '!G$13,' '!G$13&gt;=$C202),1,0)</f>
        <v>0</v>
      </c>
      <c r="F202" s="11">
        <f>IF(AND($N202&gt;' '!H$13,' '!H$13&gt;=$C202),1,0)</f>
        <v>0</v>
      </c>
      <c r="G202" s="11">
        <f>IF(AND($N202&gt;' '!I$13,' '!I$13&gt;=$C202),1,0)</f>
        <v>0</v>
      </c>
      <c r="H202" s="11">
        <f>IF(AND($N202&gt;' '!J$13,' '!J$13&gt;=$C202),1,0)</f>
        <v>0</v>
      </c>
      <c r="I202" s="11">
        <f>IF(AND($N202&gt;' '!K$13,' '!K$13&gt;=$C202),1,0)</f>
        <v>0</v>
      </c>
      <c r="J202" s="11">
        <f>IF(AND($N202&gt;' '!L$13,' '!L$13&gt;=$C202),1,0)</f>
        <v>0</v>
      </c>
      <c r="K202" s="11">
        <f>IF(AND($N202&gt;' '!M$13,' '!M$13&gt;=$C202),1,0)</f>
        <v>0</v>
      </c>
      <c r="L202" s="11">
        <f>IF(AND($N202&gt;' '!N$13,' '!N$13&gt;=$C202),1,0)</f>
        <v>0</v>
      </c>
      <c r="M202" s="11">
        <f>IF(AND($N202&gt;' '!O$13,' '!O$13&gt;=$C202),1,0)</f>
        <v>0</v>
      </c>
      <c r="N202" s="25">
        <v>2680000</v>
      </c>
      <c r="O202" s="17">
        <v>1793200</v>
      </c>
      <c r="P202" s="17">
        <v>1793200</v>
      </c>
      <c r="Q202" s="17">
        <v>1793200</v>
      </c>
      <c r="R202" s="17">
        <v>1793200</v>
      </c>
      <c r="S202" s="17">
        <v>1793200</v>
      </c>
      <c r="T202" s="17">
        <v>1793200</v>
      </c>
      <c r="U202" s="17">
        <v>1793200</v>
      </c>
      <c r="V202" s="17">
        <v>1793200</v>
      </c>
      <c r="W202" s="17">
        <v>1793200</v>
      </c>
      <c r="X202" s="17">
        <v>1793200</v>
      </c>
    </row>
    <row r="203" spans="2:24">
      <c r="B203" s="20">
        <v>1</v>
      </c>
      <c r="C203" s="25">
        <v>2680000</v>
      </c>
      <c r="D203" s="11">
        <f>IF(AND($N203&gt;' '!F$13,' '!F$13&gt;=$C203),1,0)</f>
        <v>0</v>
      </c>
      <c r="E203" s="11">
        <f>IF(AND($N203&gt;' '!G$13,' '!G$13&gt;=$C203),1,0)</f>
        <v>0</v>
      </c>
      <c r="F203" s="11">
        <f>IF(AND($N203&gt;' '!H$13,' '!H$13&gt;=$C203),1,0)</f>
        <v>0</v>
      </c>
      <c r="G203" s="11">
        <f>IF(AND($N203&gt;' '!I$13,' '!I$13&gt;=$C203),1,0)</f>
        <v>0</v>
      </c>
      <c r="H203" s="11">
        <f>IF(AND($N203&gt;' '!J$13,' '!J$13&gt;=$C203),1,0)</f>
        <v>0</v>
      </c>
      <c r="I203" s="11">
        <f>IF(AND($N203&gt;' '!K$13,' '!K$13&gt;=$C203),1,0)</f>
        <v>0</v>
      </c>
      <c r="J203" s="11">
        <f>IF(AND($N203&gt;' '!L$13,' '!L$13&gt;=$C203),1,0)</f>
        <v>0</v>
      </c>
      <c r="K203" s="11">
        <f>IF(AND($N203&gt;' '!M$13,' '!M$13&gt;=$C203),1,0)</f>
        <v>0</v>
      </c>
      <c r="L203" s="11">
        <f>IF(AND($N203&gt;' '!N$13,' '!N$13&gt;=$C203),1,0)</f>
        <v>0</v>
      </c>
      <c r="M203" s="11">
        <f>IF(AND($N203&gt;' '!O$13,' '!O$13&gt;=$C203),1,0)</f>
        <v>0</v>
      </c>
      <c r="N203" s="25">
        <v>2684000</v>
      </c>
      <c r="O203" s="17">
        <v>1796000</v>
      </c>
      <c r="P203" s="17">
        <v>1796000</v>
      </c>
      <c r="Q203" s="17">
        <v>1796000</v>
      </c>
      <c r="R203" s="17">
        <v>1796000</v>
      </c>
      <c r="S203" s="17">
        <v>1796000</v>
      </c>
      <c r="T203" s="17">
        <v>1796000</v>
      </c>
      <c r="U203" s="17">
        <v>1796000</v>
      </c>
      <c r="V203" s="17">
        <v>1796000</v>
      </c>
      <c r="W203" s="17">
        <v>1796000</v>
      </c>
      <c r="X203" s="17">
        <v>1796000</v>
      </c>
    </row>
    <row r="204" spans="2:24">
      <c r="B204" s="20">
        <v>2</v>
      </c>
      <c r="C204" s="25">
        <v>2684000</v>
      </c>
      <c r="D204" s="11">
        <f>IF(AND($N204&gt;' '!F$13,' '!F$13&gt;=$C204),1,0)</f>
        <v>0</v>
      </c>
      <c r="E204" s="11">
        <f>IF(AND($N204&gt;' '!G$13,' '!G$13&gt;=$C204),1,0)</f>
        <v>0</v>
      </c>
      <c r="F204" s="11">
        <f>IF(AND($N204&gt;' '!H$13,' '!H$13&gt;=$C204),1,0)</f>
        <v>0</v>
      </c>
      <c r="G204" s="11">
        <f>IF(AND($N204&gt;' '!I$13,' '!I$13&gt;=$C204),1,0)</f>
        <v>0</v>
      </c>
      <c r="H204" s="11">
        <f>IF(AND($N204&gt;' '!J$13,' '!J$13&gt;=$C204),1,0)</f>
        <v>0</v>
      </c>
      <c r="I204" s="11">
        <f>IF(AND($N204&gt;' '!K$13,' '!K$13&gt;=$C204),1,0)</f>
        <v>0</v>
      </c>
      <c r="J204" s="11">
        <f>IF(AND($N204&gt;' '!L$13,' '!L$13&gt;=$C204),1,0)</f>
        <v>0</v>
      </c>
      <c r="K204" s="11">
        <f>IF(AND($N204&gt;' '!M$13,' '!M$13&gt;=$C204),1,0)</f>
        <v>0</v>
      </c>
      <c r="L204" s="11">
        <f>IF(AND($N204&gt;' '!N$13,' '!N$13&gt;=$C204),1,0)</f>
        <v>0</v>
      </c>
      <c r="M204" s="11">
        <f>IF(AND($N204&gt;' '!O$13,' '!O$13&gt;=$C204),1,0)</f>
        <v>0</v>
      </c>
      <c r="N204" s="25">
        <v>2688000</v>
      </c>
      <c r="O204" s="17">
        <v>1798800</v>
      </c>
      <c r="P204" s="17">
        <v>1798800</v>
      </c>
      <c r="Q204" s="17">
        <v>1798800</v>
      </c>
      <c r="R204" s="17">
        <v>1798800</v>
      </c>
      <c r="S204" s="17">
        <v>1798800</v>
      </c>
      <c r="T204" s="17">
        <v>1798800</v>
      </c>
      <c r="U204" s="17">
        <v>1798800</v>
      </c>
      <c r="V204" s="17">
        <v>1798800</v>
      </c>
      <c r="W204" s="17">
        <v>1798800</v>
      </c>
      <c r="X204" s="17">
        <v>1798800</v>
      </c>
    </row>
    <row r="205" spans="2:24">
      <c r="B205" s="20">
        <v>3</v>
      </c>
      <c r="C205" s="26">
        <v>2688000</v>
      </c>
      <c r="D205" s="11">
        <f>IF(AND($N205&gt;' '!F$13,' '!F$13&gt;=$C205),1,0)</f>
        <v>0</v>
      </c>
      <c r="E205" s="11">
        <f>IF(AND($N205&gt;' '!G$13,' '!G$13&gt;=$C205),1,0)</f>
        <v>0</v>
      </c>
      <c r="F205" s="11">
        <f>IF(AND($N205&gt;' '!H$13,' '!H$13&gt;=$C205),1,0)</f>
        <v>0</v>
      </c>
      <c r="G205" s="11">
        <f>IF(AND($N205&gt;' '!I$13,' '!I$13&gt;=$C205),1,0)</f>
        <v>0</v>
      </c>
      <c r="H205" s="11">
        <f>IF(AND($N205&gt;' '!J$13,' '!J$13&gt;=$C205),1,0)</f>
        <v>0</v>
      </c>
      <c r="I205" s="11">
        <f>IF(AND($N205&gt;' '!K$13,' '!K$13&gt;=$C205),1,0)</f>
        <v>0</v>
      </c>
      <c r="J205" s="11">
        <f>IF(AND($N205&gt;' '!L$13,' '!L$13&gt;=$C205),1,0)</f>
        <v>0</v>
      </c>
      <c r="K205" s="11">
        <f>IF(AND($N205&gt;' '!M$13,' '!M$13&gt;=$C205),1,0)</f>
        <v>0</v>
      </c>
      <c r="L205" s="11">
        <f>IF(AND($N205&gt;' '!N$13,' '!N$13&gt;=$C205),1,0)</f>
        <v>0</v>
      </c>
      <c r="M205" s="11">
        <f>IF(AND($N205&gt;' '!O$13,' '!O$13&gt;=$C205),1,0)</f>
        <v>0</v>
      </c>
      <c r="N205" s="26">
        <v>2692000</v>
      </c>
      <c r="O205" s="17">
        <v>1801600</v>
      </c>
      <c r="P205" s="17">
        <v>1801600</v>
      </c>
      <c r="Q205" s="17">
        <v>1801600</v>
      </c>
      <c r="R205" s="17">
        <v>1801600</v>
      </c>
      <c r="S205" s="17">
        <v>1801600</v>
      </c>
      <c r="T205" s="17">
        <v>1801600</v>
      </c>
      <c r="U205" s="17">
        <v>1801600</v>
      </c>
      <c r="V205" s="17">
        <v>1801600</v>
      </c>
      <c r="W205" s="17">
        <v>1801600</v>
      </c>
      <c r="X205" s="17">
        <v>1801600</v>
      </c>
    </row>
    <row r="206" spans="2:24">
      <c r="B206" s="20">
        <v>4</v>
      </c>
      <c r="C206" s="25">
        <v>2692000</v>
      </c>
      <c r="D206" s="11">
        <f>IF(AND($N206&gt;' '!F$13,' '!F$13&gt;=$C206),1,0)</f>
        <v>0</v>
      </c>
      <c r="E206" s="11">
        <f>IF(AND($N206&gt;' '!G$13,' '!G$13&gt;=$C206),1,0)</f>
        <v>0</v>
      </c>
      <c r="F206" s="11">
        <f>IF(AND($N206&gt;' '!H$13,' '!H$13&gt;=$C206),1,0)</f>
        <v>0</v>
      </c>
      <c r="G206" s="11">
        <f>IF(AND($N206&gt;' '!I$13,' '!I$13&gt;=$C206),1,0)</f>
        <v>0</v>
      </c>
      <c r="H206" s="11">
        <f>IF(AND($N206&gt;' '!J$13,' '!J$13&gt;=$C206),1,0)</f>
        <v>0</v>
      </c>
      <c r="I206" s="11">
        <f>IF(AND($N206&gt;' '!K$13,' '!K$13&gt;=$C206),1,0)</f>
        <v>0</v>
      </c>
      <c r="J206" s="11">
        <f>IF(AND($N206&gt;' '!L$13,' '!L$13&gt;=$C206),1,0)</f>
        <v>0</v>
      </c>
      <c r="K206" s="11">
        <f>IF(AND($N206&gt;' '!M$13,' '!M$13&gt;=$C206),1,0)</f>
        <v>0</v>
      </c>
      <c r="L206" s="11">
        <f>IF(AND($N206&gt;' '!N$13,' '!N$13&gt;=$C206),1,0)</f>
        <v>0</v>
      </c>
      <c r="M206" s="11">
        <f>IF(AND($N206&gt;' '!O$13,' '!O$13&gt;=$C206),1,0)</f>
        <v>0</v>
      </c>
      <c r="N206" s="25">
        <v>2696000</v>
      </c>
      <c r="O206" s="17">
        <v>1804400</v>
      </c>
      <c r="P206" s="17">
        <v>1804400</v>
      </c>
      <c r="Q206" s="17">
        <v>1804400</v>
      </c>
      <c r="R206" s="17">
        <v>1804400</v>
      </c>
      <c r="S206" s="17">
        <v>1804400</v>
      </c>
      <c r="T206" s="17">
        <v>1804400</v>
      </c>
      <c r="U206" s="17">
        <v>1804400</v>
      </c>
      <c r="V206" s="17">
        <v>1804400</v>
      </c>
      <c r="W206" s="17">
        <v>1804400</v>
      </c>
      <c r="X206" s="17">
        <v>1804400</v>
      </c>
    </row>
    <row r="207" spans="2:24">
      <c r="B207" s="18">
        <v>5</v>
      </c>
      <c r="C207" s="25">
        <v>2696000</v>
      </c>
      <c r="D207" s="11">
        <f>IF(AND($N207&gt;' '!F$13,' '!F$13&gt;=$C207),1,0)</f>
        <v>0</v>
      </c>
      <c r="E207" s="11">
        <f>IF(AND($N207&gt;' '!G$13,' '!G$13&gt;=$C207),1,0)</f>
        <v>0</v>
      </c>
      <c r="F207" s="11">
        <f>IF(AND($N207&gt;' '!H$13,' '!H$13&gt;=$C207),1,0)</f>
        <v>0</v>
      </c>
      <c r="G207" s="11">
        <f>IF(AND($N207&gt;' '!I$13,' '!I$13&gt;=$C207),1,0)</f>
        <v>0</v>
      </c>
      <c r="H207" s="11">
        <f>IF(AND($N207&gt;' '!J$13,' '!J$13&gt;=$C207),1,0)</f>
        <v>0</v>
      </c>
      <c r="I207" s="11">
        <f>IF(AND($N207&gt;' '!K$13,' '!K$13&gt;=$C207),1,0)</f>
        <v>0</v>
      </c>
      <c r="J207" s="11">
        <f>IF(AND($N207&gt;' '!L$13,' '!L$13&gt;=$C207),1,0)</f>
        <v>0</v>
      </c>
      <c r="K207" s="11">
        <f>IF(AND($N207&gt;' '!M$13,' '!M$13&gt;=$C207),1,0)</f>
        <v>0</v>
      </c>
      <c r="L207" s="11">
        <f>IF(AND($N207&gt;' '!N$13,' '!N$13&gt;=$C207),1,0)</f>
        <v>0</v>
      </c>
      <c r="M207" s="11">
        <f>IF(AND($N207&gt;' '!O$13,' '!O$13&gt;=$C207),1,0)</f>
        <v>0</v>
      </c>
      <c r="N207" s="25">
        <v>2700000</v>
      </c>
      <c r="O207" s="17">
        <v>1807200</v>
      </c>
      <c r="P207" s="17">
        <v>1807200</v>
      </c>
      <c r="Q207" s="17">
        <v>1807200</v>
      </c>
      <c r="R207" s="17">
        <v>1807200</v>
      </c>
      <c r="S207" s="17">
        <v>1807200</v>
      </c>
      <c r="T207" s="17">
        <v>1807200</v>
      </c>
      <c r="U207" s="17">
        <v>1807200</v>
      </c>
      <c r="V207" s="17">
        <v>1807200</v>
      </c>
      <c r="W207" s="17">
        <v>1807200</v>
      </c>
      <c r="X207" s="17">
        <v>1807200</v>
      </c>
    </row>
    <row r="208" spans="2:24">
      <c r="B208" s="20">
        <v>1</v>
      </c>
      <c r="C208" s="25">
        <v>2700000</v>
      </c>
      <c r="D208" s="11">
        <f>IF(AND($N208&gt;' '!F$13,' '!F$13&gt;=$C208),1,0)</f>
        <v>0</v>
      </c>
      <c r="E208" s="11">
        <f>IF(AND($N208&gt;' '!G$13,' '!G$13&gt;=$C208),1,0)</f>
        <v>0</v>
      </c>
      <c r="F208" s="11">
        <f>IF(AND($N208&gt;' '!H$13,' '!H$13&gt;=$C208),1,0)</f>
        <v>0</v>
      </c>
      <c r="G208" s="11">
        <f>IF(AND($N208&gt;' '!I$13,' '!I$13&gt;=$C208),1,0)</f>
        <v>0</v>
      </c>
      <c r="H208" s="11">
        <f>IF(AND($N208&gt;' '!J$13,' '!J$13&gt;=$C208),1,0)</f>
        <v>0</v>
      </c>
      <c r="I208" s="11">
        <f>IF(AND($N208&gt;' '!K$13,' '!K$13&gt;=$C208),1,0)</f>
        <v>0</v>
      </c>
      <c r="J208" s="11">
        <f>IF(AND($N208&gt;' '!L$13,' '!L$13&gt;=$C208),1,0)</f>
        <v>0</v>
      </c>
      <c r="K208" s="11">
        <f>IF(AND($N208&gt;' '!M$13,' '!M$13&gt;=$C208),1,0)</f>
        <v>0</v>
      </c>
      <c r="L208" s="11">
        <f>IF(AND($N208&gt;' '!N$13,' '!N$13&gt;=$C208),1,0)</f>
        <v>0</v>
      </c>
      <c r="M208" s="11">
        <f>IF(AND($N208&gt;' '!O$13,' '!O$13&gt;=$C208),1,0)</f>
        <v>0</v>
      </c>
      <c r="N208" s="25">
        <v>2704000</v>
      </c>
      <c r="O208" s="17">
        <v>1810000</v>
      </c>
      <c r="P208" s="17">
        <v>1810000</v>
      </c>
      <c r="Q208" s="17">
        <v>1810000</v>
      </c>
      <c r="R208" s="17">
        <v>1810000</v>
      </c>
      <c r="S208" s="17">
        <v>1810000</v>
      </c>
      <c r="T208" s="17">
        <v>1810000</v>
      </c>
      <c r="U208" s="17">
        <v>1810000</v>
      </c>
      <c r="V208" s="17">
        <v>1810000</v>
      </c>
      <c r="W208" s="17">
        <v>1810000</v>
      </c>
      <c r="X208" s="17">
        <v>1810000</v>
      </c>
    </row>
    <row r="209" spans="2:24">
      <c r="B209" s="20">
        <v>2</v>
      </c>
      <c r="C209" s="25">
        <v>2704000</v>
      </c>
      <c r="D209" s="11">
        <f>IF(AND($N209&gt;' '!F$13,' '!F$13&gt;=$C209),1,0)</f>
        <v>0</v>
      </c>
      <c r="E209" s="11">
        <f>IF(AND($N209&gt;' '!G$13,' '!G$13&gt;=$C209),1,0)</f>
        <v>0</v>
      </c>
      <c r="F209" s="11">
        <f>IF(AND($N209&gt;' '!H$13,' '!H$13&gt;=$C209),1,0)</f>
        <v>0</v>
      </c>
      <c r="G209" s="11">
        <f>IF(AND($N209&gt;' '!I$13,' '!I$13&gt;=$C209),1,0)</f>
        <v>0</v>
      </c>
      <c r="H209" s="11">
        <f>IF(AND($N209&gt;' '!J$13,' '!J$13&gt;=$C209),1,0)</f>
        <v>0</v>
      </c>
      <c r="I209" s="11">
        <f>IF(AND($N209&gt;' '!K$13,' '!K$13&gt;=$C209),1,0)</f>
        <v>0</v>
      </c>
      <c r="J209" s="11">
        <f>IF(AND($N209&gt;' '!L$13,' '!L$13&gt;=$C209),1,0)</f>
        <v>0</v>
      </c>
      <c r="K209" s="11">
        <f>IF(AND($N209&gt;' '!M$13,' '!M$13&gt;=$C209),1,0)</f>
        <v>0</v>
      </c>
      <c r="L209" s="11">
        <f>IF(AND($N209&gt;' '!N$13,' '!N$13&gt;=$C209),1,0)</f>
        <v>0</v>
      </c>
      <c r="M209" s="11">
        <f>IF(AND($N209&gt;' '!O$13,' '!O$13&gt;=$C209),1,0)</f>
        <v>0</v>
      </c>
      <c r="N209" s="25">
        <v>2708000</v>
      </c>
      <c r="O209" s="17">
        <v>1812800</v>
      </c>
      <c r="P209" s="17">
        <v>1812800</v>
      </c>
      <c r="Q209" s="17">
        <v>1812800</v>
      </c>
      <c r="R209" s="17">
        <v>1812800</v>
      </c>
      <c r="S209" s="17">
        <v>1812800</v>
      </c>
      <c r="T209" s="17">
        <v>1812800</v>
      </c>
      <c r="U209" s="17">
        <v>1812800</v>
      </c>
      <c r="V209" s="17">
        <v>1812800</v>
      </c>
      <c r="W209" s="17">
        <v>1812800</v>
      </c>
      <c r="X209" s="17">
        <v>1812800</v>
      </c>
    </row>
    <row r="210" spans="2:24">
      <c r="B210" s="20">
        <v>3</v>
      </c>
      <c r="C210" s="26">
        <v>2708000</v>
      </c>
      <c r="D210" s="11">
        <f>IF(AND($N210&gt;' '!F$13,' '!F$13&gt;=$C210),1,0)</f>
        <v>0</v>
      </c>
      <c r="E210" s="11">
        <f>IF(AND($N210&gt;' '!G$13,' '!G$13&gt;=$C210),1,0)</f>
        <v>0</v>
      </c>
      <c r="F210" s="11">
        <f>IF(AND($N210&gt;' '!H$13,' '!H$13&gt;=$C210),1,0)</f>
        <v>0</v>
      </c>
      <c r="G210" s="11">
        <f>IF(AND($N210&gt;' '!I$13,' '!I$13&gt;=$C210),1,0)</f>
        <v>0</v>
      </c>
      <c r="H210" s="11">
        <f>IF(AND($N210&gt;' '!J$13,' '!J$13&gt;=$C210),1,0)</f>
        <v>0</v>
      </c>
      <c r="I210" s="11">
        <f>IF(AND($N210&gt;' '!K$13,' '!K$13&gt;=$C210),1,0)</f>
        <v>0</v>
      </c>
      <c r="J210" s="11">
        <f>IF(AND($N210&gt;' '!L$13,' '!L$13&gt;=$C210),1,0)</f>
        <v>0</v>
      </c>
      <c r="K210" s="11">
        <f>IF(AND($N210&gt;' '!M$13,' '!M$13&gt;=$C210),1,0)</f>
        <v>0</v>
      </c>
      <c r="L210" s="11">
        <f>IF(AND($N210&gt;' '!N$13,' '!N$13&gt;=$C210),1,0)</f>
        <v>0</v>
      </c>
      <c r="M210" s="11">
        <f>IF(AND($N210&gt;' '!O$13,' '!O$13&gt;=$C210),1,0)</f>
        <v>0</v>
      </c>
      <c r="N210" s="26">
        <v>2712000</v>
      </c>
      <c r="O210" s="17">
        <v>1815600</v>
      </c>
      <c r="P210" s="17">
        <v>1815600</v>
      </c>
      <c r="Q210" s="17">
        <v>1815600</v>
      </c>
      <c r="R210" s="17">
        <v>1815600</v>
      </c>
      <c r="S210" s="17">
        <v>1815600</v>
      </c>
      <c r="T210" s="17">
        <v>1815600</v>
      </c>
      <c r="U210" s="17">
        <v>1815600</v>
      </c>
      <c r="V210" s="17">
        <v>1815600</v>
      </c>
      <c r="W210" s="17">
        <v>1815600</v>
      </c>
      <c r="X210" s="17">
        <v>1815600</v>
      </c>
    </row>
    <row r="211" spans="2:24">
      <c r="B211" s="20">
        <v>4</v>
      </c>
      <c r="C211" s="25">
        <v>2712000</v>
      </c>
      <c r="D211" s="11">
        <f>IF(AND($N211&gt;' '!F$13,' '!F$13&gt;=$C211),1,0)</f>
        <v>0</v>
      </c>
      <c r="E211" s="11">
        <f>IF(AND($N211&gt;' '!G$13,' '!G$13&gt;=$C211),1,0)</f>
        <v>0</v>
      </c>
      <c r="F211" s="11">
        <f>IF(AND($N211&gt;' '!H$13,' '!H$13&gt;=$C211),1,0)</f>
        <v>0</v>
      </c>
      <c r="G211" s="11">
        <f>IF(AND($N211&gt;' '!I$13,' '!I$13&gt;=$C211),1,0)</f>
        <v>0</v>
      </c>
      <c r="H211" s="11">
        <f>IF(AND($N211&gt;' '!J$13,' '!J$13&gt;=$C211),1,0)</f>
        <v>0</v>
      </c>
      <c r="I211" s="11">
        <f>IF(AND($N211&gt;' '!K$13,' '!K$13&gt;=$C211),1,0)</f>
        <v>0</v>
      </c>
      <c r="J211" s="11">
        <f>IF(AND($N211&gt;' '!L$13,' '!L$13&gt;=$C211),1,0)</f>
        <v>0</v>
      </c>
      <c r="K211" s="11">
        <f>IF(AND($N211&gt;' '!M$13,' '!M$13&gt;=$C211),1,0)</f>
        <v>0</v>
      </c>
      <c r="L211" s="11">
        <f>IF(AND($N211&gt;' '!N$13,' '!N$13&gt;=$C211),1,0)</f>
        <v>0</v>
      </c>
      <c r="M211" s="11">
        <f>IF(AND($N211&gt;' '!O$13,' '!O$13&gt;=$C211),1,0)</f>
        <v>0</v>
      </c>
      <c r="N211" s="25">
        <v>2716000</v>
      </c>
      <c r="O211" s="17">
        <v>1818400</v>
      </c>
      <c r="P211" s="17">
        <v>1818400</v>
      </c>
      <c r="Q211" s="17">
        <v>1818400</v>
      </c>
      <c r="R211" s="17">
        <v>1818400</v>
      </c>
      <c r="S211" s="17">
        <v>1818400</v>
      </c>
      <c r="T211" s="17">
        <v>1818400</v>
      </c>
      <c r="U211" s="17">
        <v>1818400</v>
      </c>
      <c r="V211" s="17">
        <v>1818400</v>
      </c>
      <c r="W211" s="17">
        <v>1818400</v>
      </c>
      <c r="X211" s="17">
        <v>1818400</v>
      </c>
    </row>
    <row r="212" spans="2:24">
      <c r="B212" s="18">
        <v>5</v>
      </c>
      <c r="C212" s="25">
        <v>2716000</v>
      </c>
      <c r="D212" s="11">
        <f>IF(AND($N212&gt;' '!F$13,' '!F$13&gt;=$C212),1,0)</f>
        <v>0</v>
      </c>
      <c r="E212" s="11">
        <f>IF(AND($N212&gt;' '!G$13,' '!G$13&gt;=$C212),1,0)</f>
        <v>0</v>
      </c>
      <c r="F212" s="11">
        <f>IF(AND($N212&gt;' '!H$13,' '!H$13&gt;=$C212),1,0)</f>
        <v>0</v>
      </c>
      <c r="G212" s="11">
        <f>IF(AND($N212&gt;' '!I$13,' '!I$13&gt;=$C212),1,0)</f>
        <v>0</v>
      </c>
      <c r="H212" s="11">
        <f>IF(AND($N212&gt;' '!J$13,' '!J$13&gt;=$C212),1,0)</f>
        <v>0</v>
      </c>
      <c r="I212" s="11">
        <f>IF(AND($N212&gt;' '!K$13,' '!K$13&gt;=$C212),1,0)</f>
        <v>0</v>
      </c>
      <c r="J212" s="11">
        <f>IF(AND($N212&gt;' '!L$13,' '!L$13&gt;=$C212),1,0)</f>
        <v>0</v>
      </c>
      <c r="K212" s="11">
        <f>IF(AND($N212&gt;' '!M$13,' '!M$13&gt;=$C212),1,0)</f>
        <v>0</v>
      </c>
      <c r="L212" s="11">
        <f>IF(AND($N212&gt;' '!N$13,' '!N$13&gt;=$C212),1,0)</f>
        <v>0</v>
      </c>
      <c r="M212" s="11">
        <f>IF(AND($N212&gt;' '!O$13,' '!O$13&gt;=$C212),1,0)</f>
        <v>0</v>
      </c>
      <c r="N212" s="25">
        <v>2720000</v>
      </c>
      <c r="O212" s="17">
        <v>1821200</v>
      </c>
      <c r="P212" s="17">
        <v>1821200</v>
      </c>
      <c r="Q212" s="17">
        <v>1821200</v>
      </c>
      <c r="R212" s="17">
        <v>1821200</v>
      </c>
      <c r="S212" s="17">
        <v>1821200</v>
      </c>
      <c r="T212" s="17">
        <v>1821200</v>
      </c>
      <c r="U212" s="17">
        <v>1821200</v>
      </c>
      <c r="V212" s="17">
        <v>1821200</v>
      </c>
      <c r="W212" s="17">
        <v>1821200</v>
      </c>
      <c r="X212" s="17">
        <v>1821200</v>
      </c>
    </row>
    <row r="213" spans="2:24">
      <c r="B213" s="20">
        <v>1</v>
      </c>
      <c r="C213" s="25">
        <v>2720000</v>
      </c>
      <c r="D213" s="11">
        <f>IF(AND($N213&gt;' '!F$13,' '!F$13&gt;=$C213),1,0)</f>
        <v>0</v>
      </c>
      <c r="E213" s="11">
        <f>IF(AND($N213&gt;' '!G$13,' '!G$13&gt;=$C213),1,0)</f>
        <v>0</v>
      </c>
      <c r="F213" s="11">
        <f>IF(AND($N213&gt;' '!H$13,' '!H$13&gt;=$C213),1,0)</f>
        <v>0</v>
      </c>
      <c r="G213" s="11">
        <f>IF(AND($N213&gt;' '!I$13,' '!I$13&gt;=$C213),1,0)</f>
        <v>0</v>
      </c>
      <c r="H213" s="11">
        <f>IF(AND($N213&gt;' '!J$13,' '!J$13&gt;=$C213),1,0)</f>
        <v>0</v>
      </c>
      <c r="I213" s="11">
        <f>IF(AND($N213&gt;' '!K$13,' '!K$13&gt;=$C213),1,0)</f>
        <v>0</v>
      </c>
      <c r="J213" s="11">
        <f>IF(AND($N213&gt;' '!L$13,' '!L$13&gt;=$C213),1,0)</f>
        <v>0</v>
      </c>
      <c r="K213" s="11">
        <f>IF(AND($N213&gt;' '!M$13,' '!M$13&gt;=$C213),1,0)</f>
        <v>0</v>
      </c>
      <c r="L213" s="11">
        <f>IF(AND($N213&gt;' '!N$13,' '!N$13&gt;=$C213),1,0)</f>
        <v>0</v>
      </c>
      <c r="M213" s="11">
        <f>IF(AND($N213&gt;' '!O$13,' '!O$13&gt;=$C213),1,0)</f>
        <v>0</v>
      </c>
      <c r="N213" s="25">
        <v>2724000</v>
      </c>
      <c r="O213" s="17">
        <v>1824000</v>
      </c>
      <c r="P213" s="17">
        <v>1824000</v>
      </c>
      <c r="Q213" s="17">
        <v>1824000</v>
      </c>
      <c r="R213" s="17">
        <v>1824000</v>
      </c>
      <c r="S213" s="17">
        <v>1824000</v>
      </c>
      <c r="T213" s="17">
        <v>1824000</v>
      </c>
      <c r="U213" s="17">
        <v>1824000</v>
      </c>
      <c r="V213" s="17">
        <v>1824000</v>
      </c>
      <c r="W213" s="17">
        <v>1824000</v>
      </c>
      <c r="X213" s="17">
        <v>1824000</v>
      </c>
    </row>
    <row r="214" spans="2:24">
      <c r="B214" s="20">
        <v>2</v>
      </c>
      <c r="C214" s="25">
        <v>2724000</v>
      </c>
      <c r="D214" s="11">
        <f>IF(AND($N214&gt;' '!F$13,' '!F$13&gt;=$C214),1,0)</f>
        <v>0</v>
      </c>
      <c r="E214" s="11">
        <f>IF(AND($N214&gt;' '!G$13,' '!G$13&gt;=$C214),1,0)</f>
        <v>0</v>
      </c>
      <c r="F214" s="11">
        <f>IF(AND($N214&gt;' '!H$13,' '!H$13&gt;=$C214),1,0)</f>
        <v>0</v>
      </c>
      <c r="G214" s="11">
        <f>IF(AND($N214&gt;' '!I$13,' '!I$13&gt;=$C214),1,0)</f>
        <v>0</v>
      </c>
      <c r="H214" s="11">
        <f>IF(AND($N214&gt;' '!J$13,' '!J$13&gt;=$C214),1,0)</f>
        <v>0</v>
      </c>
      <c r="I214" s="11">
        <f>IF(AND($N214&gt;' '!K$13,' '!K$13&gt;=$C214),1,0)</f>
        <v>0</v>
      </c>
      <c r="J214" s="11">
        <f>IF(AND($N214&gt;' '!L$13,' '!L$13&gt;=$C214),1,0)</f>
        <v>0</v>
      </c>
      <c r="K214" s="11">
        <f>IF(AND($N214&gt;' '!M$13,' '!M$13&gt;=$C214),1,0)</f>
        <v>0</v>
      </c>
      <c r="L214" s="11">
        <f>IF(AND($N214&gt;' '!N$13,' '!N$13&gt;=$C214),1,0)</f>
        <v>0</v>
      </c>
      <c r="M214" s="11">
        <f>IF(AND($N214&gt;' '!O$13,' '!O$13&gt;=$C214),1,0)</f>
        <v>0</v>
      </c>
      <c r="N214" s="25">
        <v>2728000</v>
      </c>
      <c r="O214" s="17">
        <v>1826800</v>
      </c>
      <c r="P214" s="17">
        <v>1826800</v>
      </c>
      <c r="Q214" s="17">
        <v>1826800</v>
      </c>
      <c r="R214" s="17">
        <v>1826800</v>
      </c>
      <c r="S214" s="17">
        <v>1826800</v>
      </c>
      <c r="T214" s="17">
        <v>1826800</v>
      </c>
      <c r="U214" s="17">
        <v>1826800</v>
      </c>
      <c r="V214" s="17">
        <v>1826800</v>
      </c>
      <c r="W214" s="17">
        <v>1826800</v>
      </c>
      <c r="X214" s="17">
        <v>1826800</v>
      </c>
    </row>
    <row r="215" spans="2:24">
      <c r="B215" s="20">
        <v>3</v>
      </c>
      <c r="C215" s="26">
        <v>2728000</v>
      </c>
      <c r="D215" s="11">
        <f>IF(AND($N215&gt;' '!F$13,' '!F$13&gt;=$C215),1,0)</f>
        <v>0</v>
      </c>
      <c r="E215" s="11">
        <f>IF(AND($N215&gt;' '!G$13,' '!G$13&gt;=$C215),1,0)</f>
        <v>0</v>
      </c>
      <c r="F215" s="11">
        <f>IF(AND($N215&gt;' '!H$13,' '!H$13&gt;=$C215),1,0)</f>
        <v>0</v>
      </c>
      <c r="G215" s="11">
        <f>IF(AND($N215&gt;' '!I$13,' '!I$13&gt;=$C215),1,0)</f>
        <v>0</v>
      </c>
      <c r="H215" s="11">
        <f>IF(AND($N215&gt;' '!J$13,' '!J$13&gt;=$C215),1,0)</f>
        <v>0</v>
      </c>
      <c r="I215" s="11">
        <f>IF(AND($N215&gt;' '!K$13,' '!K$13&gt;=$C215),1,0)</f>
        <v>0</v>
      </c>
      <c r="J215" s="11">
        <f>IF(AND($N215&gt;' '!L$13,' '!L$13&gt;=$C215),1,0)</f>
        <v>0</v>
      </c>
      <c r="K215" s="11">
        <f>IF(AND($N215&gt;' '!M$13,' '!M$13&gt;=$C215),1,0)</f>
        <v>0</v>
      </c>
      <c r="L215" s="11">
        <f>IF(AND($N215&gt;' '!N$13,' '!N$13&gt;=$C215),1,0)</f>
        <v>0</v>
      </c>
      <c r="M215" s="11">
        <f>IF(AND($N215&gt;' '!O$13,' '!O$13&gt;=$C215),1,0)</f>
        <v>0</v>
      </c>
      <c r="N215" s="26">
        <v>2732000</v>
      </c>
      <c r="O215" s="17">
        <v>1829600</v>
      </c>
      <c r="P215" s="17">
        <v>1829600</v>
      </c>
      <c r="Q215" s="17">
        <v>1829600</v>
      </c>
      <c r="R215" s="17">
        <v>1829600</v>
      </c>
      <c r="S215" s="17">
        <v>1829600</v>
      </c>
      <c r="T215" s="17">
        <v>1829600</v>
      </c>
      <c r="U215" s="17">
        <v>1829600</v>
      </c>
      <c r="V215" s="17">
        <v>1829600</v>
      </c>
      <c r="W215" s="17">
        <v>1829600</v>
      </c>
      <c r="X215" s="17">
        <v>1829600</v>
      </c>
    </row>
    <row r="216" spans="2:24">
      <c r="B216" s="20">
        <v>4</v>
      </c>
      <c r="C216" s="25">
        <v>2732000</v>
      </c>
      <c r="D216" s="11">
        <f>IF(AND($N216&gt;' '!F$13,' '!F$13&gt;=$C216),1,0)</f>
        <v>0</v>
      </c>
      <c r="E216" s="11">
        <f>IF(AND($N216&gt;' '!G$13,' '!G$13&gt;=$C216),1,0)</f>
        <v>0</v>
      </c>
      <c r="F216" s="11">
        <f>IF(AND($N216&gt;' '!H$13,' '!H$13&gt;=$C216),1,0)</f>
        <v>0</v>
      </c>
      <c r="G216" s="11">
        <f>IF(AND($N216&gt;' '!I$13,' '!I$13&gt;=$C216),1,0)</f>
        <v>0</v>
      </c>
      <c r="H216" s="11">
        <f>IF(AND($N216&gt;' '!J$13,' '!J$13&gt;=$C216),1,0)</f>
        <v>0</v>
      </c>
      <c r="I216" s="11">
        <f>IF(AND($N216&gt;' '!K$13,' '!K$13&gt;=$C216),1,0)</f>
        <v>0</v>
      </c>
      <c r="J216" s="11">
        <f>IF(AND($N216&gt;' '!L$13,' '!L$13&gt;=$C216),1,0)</f>
        <v>0</v>
      </c>
      <c r="K216" s="11">
        <f>IF(AND($N216&gt;' '!M$13,' '!M$13&gt;=$C216),1,0)</f>
        <v>0</v>
      </c>
      <c r="L216" s="11">
        <f>IF(AND($N216&gt;' '!N$13,' '!N$13&gt;=$C216),1,0)</f>
        <v>0</v>
      </c>
      <c r="M216" s="11">
        <f>IF(AND($N216&gt;' '!O$13,' '!O$13&gt;=$C216),1,0)</f>
        <v>0</v>
      </c>
      <c r="N216" s="25">
        <v>2736000</v>
      </c>
      <c r="O216" s="17">
        <v>1832400</v>
      </c>
      <c r="P216" s="17">
        <v>1832400</v>
      </c>
      <c r="Q216" s="17">
        <v>1832400</v>
      </c>
      <c r="R216" s="17">
        <v>1832400</v>
      </c>
      <c r="S216" s="17">
        <v>1832400</v>
      </c>
      <c r="T216" s="17">
        <v>1832400</v>
      </c>
      <c r="U216" s="17">
        <v>1832400</v>
      </c>
      <c r="V216" s="17">
        <v>1832400</v>
      </c>
      <c r="W216" s="17">
        <v>1832400</v>
      </c>
      <c r="X216" s="17">
        <v>1832400</v>
      </c>
    </row>
    <row r="217" spans="2:24">
      <c r="B217" s="18">
        <v>5</v>
      </c>
      <c r="C217" s="25">
        <v>2736000</v>
      </c>
      <c r="D217" s="11">
        <f>IF(AND($N217&gt;' '!F$13,' '!F$13&gt;=$C217),1,0)</f>
        <v>0</v>
      </c>
      <c r="E217" s="11">
        <f>IF(AND($N217&gt;' '!G$13,' '!G$13&gt;=$C217),1,0)</f>
        <v>0</v>
      </c>
      <c r="F217" s="11">
        <f>IF(AND($N217&gt;' '!H$13,' '!H$13&gt;=$C217),1,0)</f>
        <v>0</v>
      </c>
      <c r="G217" s="11">
        <f>IF(AND($N217&gt;' '!I$13,' '!I$13&gt;=$C217),1,0)</f>
        <v>0</v>
      </c>
      <c r="H217" s="11">
        <f>IF(AND($N217&gt;' '!J$13,' '!J$13&gt;=$C217),1,0)</f>
        <v>0</v>
      </c>
      <c r="I217" s="11">
        <f>IF(AND($N217&gt;' '!K$13,' '!K$13&gt;=$C217),1,0)</f>
        <v>0</v>
      </c>
      <c r="J217" s="11">
        <f>IF(AND($N217&gt;' '!L$13,' '!L$13&gt;=$C217),1,0)</f>
        <v>0</v>
      </c>
      <c r="K217" s="11">
        <f>IF(AND($N217&gt;' '!M$13,' '!M$13&gt;=$C217),1,0)</f>
        <v>0</v>
      </c>
      <c r="L217" s="11">
        <f>IF(AND($N217&gt;' '!N$13,' '!N$13&gt;=$C217),1,0)</f>
        <v>0</v>
      </c>
      <c r="M217" s="11">
        <f>IF(AND($N217&gt;' '!O$13,' '!O$13&gt;=$C217),1,0)</f>
        <v>0</v>
      </c>
      <c r="N217" s="25">
        <v>2740000</v>
      </c>
      <c r="O217" s="17">
        <v>1835200</v>
      </c>
      <c r="P217" s="17">
        <v>1835200</v>
      </c>
      <c r="Q217" s="17">
        <v>1835200</v>
      </c>
      <c r="R217" s="17">
        <v>1835200</v>
      </c>
      <c r="S217" s="17">
        <v>1835200</v>
      </c>
      <c r="T217" s="17">
        <v>1835200</v>
      </c>
      <c r="U217" s="17">
        <v>1835200</v>
      </c>
      <c r="V217" s="17">
        <v>1835200</v>
      </c>
      <c r="W217" s="17">
        <v>1835200</v>
      </c>
      <c r="X217" s="17">
        <v>1835200</v>
      </c>
    </row>
    <row r="218" spans="2:24">
      <c r="B218" s="20">
        <v>1</v>
      </c>
      <c r="C218" s="25">
        <v>2740000</v>
      </c>
      <c r="D218" s="11">
        <f>IF(AND($N218&gt;' '!F$13,' '!F$13&gt;=$C218),1,0)</f>
        <v>0</v>
      </c>
      <c r="E218" s="11">
        <f>IF(AND($N218&gt;' '!G$13,' '!G$13&gt;=$C218),1,0)</f>
        <v>0</v>
      </c>
      <c r="F218" s="11">
        <f>IF(AND($N218&gt;' '!H$13,' '!H$13&gt;=$C218),1,0)</f>
        <v>0</v>
      </c>
      <c r="G218" s="11">
        <f>IF(AND($N218&gt;' '!I$13,' '!I$13&gt;=$C218),1,0)</f>
        <v>0</v>
      </c>
      <c r="H218" s="11">
        <f>IF(AND($N218&gt;' '!J$13,' '!J$13&gt;=$C218),1,0)</f>
        <v>0</v>
      </c>
      <c r="I218" s="11">
        <f>IF(AND($N218&gt;' '!K$13,' '!K$13&gt;=$C218),1,0)</f>
        <v>0</v>
      </c>
      <c r="J218" s="11">
        <f>IF(AND($N218&gt;' '!L$13,' '!L$13&gt;=$C218),1,0)</f>
        <v>0</v>
      </c>
      <c r="K218" s="11">
        <f>IF(AND($N218&gt;' '!M$13,' '!M$13&gt;=$C218),1,0)</f>
        <v>0</v>
      </c>
      <c r="L218" s="11">
        <f>IF(AND($N218&gt;' '!N$13,' '!N$13&gt;=$C218),1,0)</f>
        <v>0</v>
      </c>
      <c r="M218" s="11">
        <f>IF(AND($N218&gt;' '!O$13,' '!O$13&gt;=$C218),1,0)</f>
        <v>0</v>
      </c>
      <c r="N218" s="25">
        <v>2744000</v>
      </c>
      <c r="O218" s="17">
        <v>1838000</v>
      </c>
      <c r="P218" s="17">
        <v>1838000</v>
      </c>
      <c r="Q218" s="17">
        <v>1838000</v>
      </c>
      <c r="R218" s="17">
        <v>1838000</v>
      </c>
      <c r="S218" s="17">
        <v>1838000</v>
      </c>
      <c r="T218" s="17">
        <v>1838000</v>
      </c>
      <c r="U218" s="17">
        <v>1838000</v>
      </c>
      <c r="V218" s="17">
        <v>1838000</v>
      </c>
      <c r="W218" s="17">
        <v>1838000</v>
      </c>
      <c r="X218" s="17">
        <v>1838000</v>
      </c>
    </row>
    <row r="219" spans="2:24">
      <c r="B219" s="20">
        <v>2</v>
      </c>
      <c r="C219" s="25">
        <v>2744000</v>
      </c>
      <c r="D219" s="11">
        <f>IF(AND($N219&gt;' '!F$13,' '!F$13&gt;=$C219),1,0)</f>
        <v>0</v>
      </c>
      <c r="E219" s="11">
        <f>IF(AND($N219&gt;' '!G$13,' '!G$13&gt;=$C219),1,0)</f>
        <v>0</v>
      </c>
      <c r="F219" s="11">
        <f>IF(AND($N219&gt;' '!H$13,' '!H$13&gt;=$C219),1,0)</f>
        <v>0</v>
      </c>
      <c r="G219" s="11">
        <f>IF(AND($N219&gt;' '!I$13,' '!I$13&gt;=$C219),1,0)</f>
        <v>0</v>
      </c>
      <c r="H219" s="11">
        <f>IF(AND($N219&gt;' '!J$13,' '!J$13&gt;=$C219),1,0)</f>
        <v>0</v>
      </c>
      <c r="I219" s="11">
        <f>IF(AND($N219&gt;' '!K$13,' '!K$13&gt;=$C219),1,0)</f>
        <v>0</v>
      </c>
      <c r="J219" s="11">
        <f>IF(AND($N219&gt;' '!L$13,' '!L$13&gt;=$C219),1,0)</f>
        <v>0</v>
      </c>
      <c r="K219" s="11">
        <f>IF(AND($N219&gt;' '!M$13,' '!M$13&gt;=$C219),1,0)</f>
        <v>0</v>
      </c>
      <c r="L219" s="11">
        <f>IF(AND($N219&gt;' '!N$13,' '!N$13&gt;=$C219),1,0)</f>
        <v>0</v>
      </c>
      <c r="M219" s="11">
        <f>IF(AND($N219&gt;' '!O$13,' '!O$13&gt;=$C219),1,0)</f>
        <v>0</v>
      </c>
      <c r="N219" s="25">
        <v>2748000</v>
      </c>
      <c r="O219" s="17">
        <v>1840800</v>
      </c>
      <c r="P219" s="17">
        <v>1840800</v>
      </c>
      <c r="Q219" s="17">
        <v>1840800</v>
      </c>
      <c r="R219" s="17">
        <v>1840800</v>
      </c>
      <c r="S219" s="17">
        <v>1840800</v>
      </c>
      <c r="T219" s="17">
        <v>1840800</v>
      </c>
      <c r="U219" s="17">
        <v>1840800</v>
      </c>
      <c r="V219" s="17">
        <v>1840800</v>
      </c>
      <c r="W219" s="17">
        <v>1840800</v>
      </c>
      <c r="X219" s="17">
        <v>1840800</v>
      </c>
    </row>
    <row r="220" spans="2:24">
      <c r="B220" s="20">
        <v>3</v>
      </c>
      <c r="C220" s="26">
        <v>2748000</v>
      </c>
      <c r="D220" s="11">
        <f>IF(AND($N220&gt;' '!F$13,' '!F$13&gt;=$C220),1,0)</f>
        <v>0</v>
      </c>
      <c r="E220" s="11">
        <f>IF(AND($N220&gt;' '!G$13,' '!G$13&gt;=$C220),1,0)</f>
        <v>0</v>
      </c>
      <c r="F220" s="11">
        <f>IF(AND($N220&gt;' '!H$13,' '!H$13&gt;=$C220),1,0)</f>
        <v>0</v>
      </c>
      <c r="G220" s="11">
        <f>IF(AND($N220&gt;' '!I$13,' '!I$13&gt;=$C220),1,0)</f>
        <v>0</v>
      </c>
      <c r="H220" s="11">
        <f>IF(AND($N220&gt;' '!J$13,' '!J$13&gt;=$C220),1,0)</f>
        <v>0</v>
      </c>
      <c r="I220" s="11">
        <f>IF(AND($N220&gt;' '!K$13,' '!K$13&gt;=$C220),1,0)</f>
        <v>0</v>
      </c>
      <c r="J220" s="11">
        <f>IF(AND($N220&gt;' '!L$13,' '!L$13&gt;=$C220),1,0)</f>
        <v>0</v>
      </c>
      <c r="K220" s="11">
        <f>IF(AND($N220&gt;' '!M$13,' '!M$13&gt;=$C220),1,0)</f>
        <v>0</v>
      </c>
      <c r="L220" s="11">
        <f>IF(AND($N220&gt;' '!N$13,' '!N$13&gt;=$C220),1,0)</f>
        <v>0</v>
      </c>
      <c r="M220" s="11">
        <f>IF(AND($N220&gt;' '!O$13,' '!O$13&gt;=$C220),1,0)</f>
        <v>0</v>
      </c>
      <c r="N220" s="26">
        <v>2752000</v>
      </c>
      <c r="O220" s="17">
        <v>1843600</v>
      </c>
      <c r="P220" s="17">
        <v>1843600</v>
      </c>
      <c r="Q220" s="17">
        <v>1843600</v>
      </c>
      <c r="R220" s="17">
        <v>1843600</v>
      </c>
      <c r="S220" s="17">
        <v>1843600</v>
      </c>
      <c r="T220" s="17">
        <v>1843600</v>
      </c>
      <c r="U220" s="17">
        <v>1843600</v>
      </c>
      <c r="V220" s="17">
        <v>1843600</v>
      </c>
      <c r="W220" s="17">
        <v>1843600</v>
      </c>
      <c r="X220" s="17">
        <v>1843600</v>
      </c>
    </row>
    <row r="221" spans="2:24">
      <c r="B221" s="20">
        <v>4</v>
      </c>
      <c r="C221" s="25">
        <v>2752000</v>
      </c>
      <c r="D221" s="11">
        <f>IF(AND($N221&gt;' '!F$13,' '!F$13&gt;=$C221),1,0)</f>
        <v>0</v>
      </c>
      <c r="E221" s="11">
        <f>IF(AND($N221&gt;' '!G$13,' '!G$13&gt;=$C221),1,0)</f>
        <v>0</v>
      </c>
      <c r="F221" s="11">
        <f>IF(AND($N221&gt;' '!H$13,' '!H$13&gt;=$C221),1,0)</f>
        <v>0</v>
      </c>
      <c r="G221" s="11">
        <f>IF(AND($N221&gt;' '!I$13,' '!I$13&gt;=$C221),1,0)</f>
        <v>0</v>
      </c>
      <c r="H221" s="11">
        <f>IF(AND($N221&gt;' '!J$13,' '!J$13&gt;=$C221),1,0)</f>
        <v>0</v>
      </c>
      <c r="I221" s="11">
        <f>IF(AND($N221&gt;' '!K$13,' '!K$13&gt;=$C221),1,0)</f>
        <v>0</v>
      </c>
      <c r="J221" s="11">
        <f>IF(AND($N221&gt;' '!L$13,' '!L$13&gt;=$C221),1,0)</f>
        <v>0</v>
      </c>
      <c r="K221" s="11">
        <f>IF(AND($N221&gt;' '!M$13,' '!M$13&gt;=$C221),1,0)</f>
        <v>0</v>
      </c>
      <c r="L221" s="11">
        <f>IF(AND($N221&gt;' '!N$13,' '!N$13&gt;=$C221),1,0)</f>
        <v>0</v>
      </c>
      <c r="M221" s="11">
        <f>IF(AND($N221&gt;' '!O$13,' '!O$13&gt;=$C221),1,0)</f>
        <v>0</v>
      </c>
      <c r="N221" s="25">
        <v>2756000</v>
      </c>
      <c r="O221" s="17">
        <v>1846400</v>
      </c>
      <c r="P221" s="17">
        <v>1846400</v>
      </c>
      <c r="Q221" s="17">
        <v>1846400</v>
      </c>
      <c r="R221" s="17">
        <v>1846400</v>
      </c>
      <c r="S221" s="17">
        <v>1846400</v>
      </c>
      <c r="T221" s="17">
        <v>1846400</v>
      </c>
      <c r="U221" s="17">
        <v>1846400</v>
      </c>
      <c r="V221" s="17">
        <v>1846400</v>
      </c>
      <c r="W221" s="17">
        <v>1846400</v>
      </c>
      <c r="X221" s="17">
        <v>1846400</v>
      </c>
    </row>
    <row r="222" spans="2:24">
      <c r="B222" s="18">
        <v>5</v>
      </c>
      <c r="C222" s="25">
        <v>2756000</v>
      </c>
      <c r="D222" s="11">
        <f>IF(AND($N222&gt;' '!F$13,' '!F$13&gt;=$C222),1,0)</f>
        <v>0</v>
      </c>
      <c r="E222" s="11">
        <f>IF(AND($N222&gt;' '!G$13,' '!G$13&gt;=$C222),1,0)</f>
        <v>0</v>
      </c>
      <c r="F222" s="11">
        <f>IF(AND($N222&gt;' '!H$13,' '!H$13&gt;=$C222),1,0)</f>
        <v>0</v>
      </c>
      <c r="G222" s="11">
        <f>IF(AND($N222&gt;' '!I$13,' '!I$13&gt;=$C222),1,0)</f>
        <v>0</v>
      </c>
      <c r="H222" s="11">
        <f>IF(AND($N222&gt;' '!J$13,' '!J$13&gt;=$C222),1,0)</f>
        <v>0</v>
      </c>
      <c r="I222" s="11">
        <f>IF(AND($N222&gt;' '!K$13,' '!K$13&gt;=$C222),1,0)</f>
        <v>0</v>
      </c>
      <c r="J222" s="11">
        <f>IF(AND($N222&gt;' '!L$13,' '!L$13&gt;=$C222),1,0)</f>
        <v>0</v>
      </c>
      <c r="K222" s="11">
        <f>IF(AND($N222&gt;' '!M$13,' '!M$13&gt;=$C222),1,0)</f>
        <v>0</v>
      </c>
      <c r="L222" s="11">
        <f>IF(AND($N222&gt;' '!N$13,' '!N$13&gt;=$C222),1,0)</f>
        <v>0</v>
      </c>
      <c r="M222" s="11">
        <f>IF(AND($N222&gt;' '!O$13,' '!O$13&gt;=$C222),1,0)</f>
        <v>0</v>
      </c>
      <c r="N222" s="25">
        <v>2760000</v>
      </c>
      <c r="O222" s="17">
        <v>1849200</v>
      </c>
      <c r="P222" s="17">
        <v>1849200</v>
      </c>
      <c r="Q222" s="17">
        <v>1849200</v>
      </c>
      <c r="R222" s="17">
        <v>1849200</v>
      </c>
      <c r="S222" s="17">
        <v>1849200</v>
      </c>
      <c r="T222" s="17">
        <v>1849200</v>
      </c>
      <c r="U222" s="17">
        <v>1849200</v>
      </c>
      <c r="V222" s="17">
        <v>1849200</v>
      </c>
      <c r="W222" s="17">
        <v>1849200</v>
      </c>
      <c r="X222" s="17">
        <v>1849200</v>
      </c>
    </row>
    <row r="223" spans="2:24">
      <c r="B223" s="20">
        <v>1</v>
      </c>
      <c r="C223" s="25">
        <v>2760000</v>
      </c>
      <c r="D223" s="11">
        <f>IF(AND($N223&gt;' '!F$13,' '!F$13&gt;=$C223),1,0)</f>
        <v>0</v>
      </c>
      <c r="E223" s="11">
        <f>IF(AND($N223&gt;' '!G$13,' '!G$13&gt;=$C223),1,0)</f>
        <v>0</v>
      </c>
      <c r="F223" s="11">
        <f>IF(AND($N223&gt;' '!H$13,' '!H$13&gt;=$C223),1,0)</f>
        <v>0</v>
      </c>
      <c r="G223" s="11">
        <f>IF(AND($N223&gt;' '!I$13,' '!I$13&gt;=$C223),1,0)</f>
        <v>0</v>
      </c>
      <c r="H223" s="11">
        <f>IF(AND($N223&gt;' '!J$13,' '!J$13&gt;=$C223),1,0)</f>
        <v>0</v>
      </c>
      <c r="I223" s="11">
        <f>IF(AND($N223&gt;' '!K$13,' '!K$13&gt;=$C223),1,0)</f>
        <v>0</v>
      </c>
      <c r="J223" s="11">
        <f>IF(AND($N223&gt;' '!L$13,' '!L$13&gt;=$C223),1,0)</f>
        <v>0</v>
      </c>
      <c r="K223" s="11">
        <f>IF(AND($N223&gt;' '!M$13,' '!M$13&gt;=$C223),1,0)</f>
        <v>0</v>
      </c>
      <c r="L223" s="11">
        <f>IF(AND($N223&gt;' '!N$13,' '!N$13&gt;=$C223),1,0)</f>
        <v>0</v>
      </c>
      <c r="M223" s="11">
        <f>IF(AND($N223&gt;' '!O$13,' '!O$13&gt;=$C223),1,0)</f>
        <v>0</v>
      </c>
      <c r="N223" s="25">
        <v>2764000</v>
      </c>
      <c r="O223" s="17">
        <v>1852000</v>
      </c>
      <c r="P223" s="17">
        <v>1852000</v>
      </c>
      <c r="Q223" s="17">
        <v>1852000</v>
      </c>
      <c r="R223" s="17">
        <v>1852000</v>
      </c>
      <c r="S223" s="17">
        <v>1852000</v>
      </c>
      <c r="T223" s="17">
        <v>1852000</v>
      </c>
      <c r="U223" s="17">
        <v>1852000</v>
      </c>
      <c r="V223" s="17">
        <v>1852000</v>
      </c>
      <c r="W223" s="17">
        <v>1852000</v>
      </c>
      <c r="X223" s="17">
        <v>1852000</v>
      </c>
    </row>
    <row r="224" spans="2:24">
      <c r="B224" s="20">
        <v>2</v>
      </c>
      <c r="C224" s="25">
        <v>2764000</v>
      </c>
      <c r="D224" s="11">
        <f>IF(AND($N224&gt;' '!F$13,' '!F$13&gt;=$C224),1,0)</f>
        <v>0</v>
      </c>
      <c r="E224" s="11">
        <f>IF(AND($N224&gt;' '!G$13,' '!G$13&gt;=$C224),1,0)</f>
        <v>0</v>
      </c>
      <c r="F224" s="11">
        <f>IF(AND($N224&gt;' '!H$13,' '!H$13&gt;=$C224),1,0)</f>
        <v>0</v>
      </c>
      <c r="G224" s="11">
        <f>IF(AND($N224&gt;' '!I$13,' '!I$13&gt;=$C224),1,0)</f>
        <v>0</v>
      </c>
      <c r="H224" s="11">
        <f>IF(AND($N224&gt;' '!J$13,' '!J$13&gt;=$C224),1,0)</f>
        <v>0</v>
      </c>
      <c r="I224" s="11">
        <f>IF(AND($N224&gt;' '!K$13,' '!K$13&gt;=$C224),1,0)</f>
        <v>0</v>
      </c>
      <c r="J224" s="11">
        <f>IF(AND($N224&gt;' '!L$13,' '!L$13&gt;=$C224),1,0)</f>
        <v>0</v>
      </c>
      <c r="K224" s="11">
        <f>IF(AND($N224&gt;' '!M$13,' '!M$13&gt;=$C224),1,0)</f>
        <v>0</v>
      </c>
      <c r="L224" s="11">
        <f>IF(AND($N224&gt;' '!N$13,' '!N$13&gt;=$C224),1,0)</f>
        <v>0</v>
      </c>
      <c r="M224" s="11">
        <f>IF(AND($N224&gt;' '!O$13,' '!O$13&gt;=$C224),1,0)</f>
        <v>0</v>
      </c>
      <c r="N224" s="25">
        <v>2768000</v>
      </c>
      <c r="O224" s="17">
        <v>1854800</v>
      </c>
      <c r="P224" s="17">
        <v>1854800</v>
      </c>
      <c r="Q224" s="17">
        <v>1854800</v>
      </c>
      <c r="R224" s="17">
        <v>1854800</v>
      </c>
      <c r="S224" s="17">
        <v>1854800</v>
      </c>
      <c r="T224" s="17">
        <v>1854800</v>
      </c>
      <c r="U224" s="17">
        <v>1854800</v>
      </c>
      <c r="V224" s="17">
        <v>1854800</v>
      </c>
      <c r="W224" s="17">
        <v>1854800</v>
      </c>
      <c r="X224" s="17">
        <v>1854800</v>
      </c>
    </row>
    <row r="225" spans="2:24">
      <c r="B225" s="20">
        <v>3</v>
      </c>
      <c r="C225" s="26">
        <v>2768000</v>
      </c>
      <c r="D225" s="11">
        <f>IF(AND($N225&gt;' '!F$13,' '!F$13&gt;=$C225),1,0)</f>
        <v>0</v>
      </c>
      <c r="E225" s="11">
        <f>IF(AND($N225&gt;' '!G$13,' '!G$13&gt;=$C225),1,0)</f>
        <v>0</v>
      </c>
      <c r="F225" s="11">
        <f>IF(AND($N225&gt;' '!H$13,' '!H$13&gt;=$C225),1,0)</f>
        <v>0</v>
      </c>
      <c r="G225" s="11">
        <f>IF(AND($N225&gt;' '!I$13,' '!I$13&gt;=$C225),1,0)</f>
        <v>0</v>
      </c>
      <c r="H225" s="11">
        <f>IF(AND($N225&gt;' '!J$13,' '!J$13&gt;=$C225),1,0)</f>
        <v>0</v>
      </c>
      <c r="I225" s="11">
        <f>IF(AND($N225&gt;' '!K$13,' '!K$13&gt;=$C225),1,0)</f>
        <v>0</v>
      </c>
      <c r="J225" s="11">
        <f>IF(AND($N225&gt;' '!L$13,' '!L$13&gt;=$C225),1,0)</f>
        <v>0</v>
      </c>
      <c r="K225" s="11">
        <f>IF(AND($N225&gt;' '!M$13,' '!M$13&gt;=$C225),1,0)</f>
        <v>0</v>
      </c>
      <c r="L225" s="11">
        <f>IF(AND($N225&gt;' '!N$13,' '!N$13&gt;=$C225),1,0)</f>
        <v>0</v>
      </c>
      <c r="M225" s="11">
        <f>IF(AND($N225&gt;' '!O$13,' '!O$13&gt;=$C225),1,0)</f>
        <v>0</v>
      </c>
      <c r="N225" s="26">
        <v>2772000</v>
      </c>
      <c r="O225" s="17">
        <v>1857600</v>
      </c>
      <c r="P225" s="17">
        <v>1857600</v>
      </c>
      <c r="Q225" s="17">
        <v>1857600</v>
      </c>
      <c r="R225" s="17">
        <v>1857600</v>
      </c>
      <c r="S225" s="17">
        <v>1857600</v>
      </c>
      <c r="T225" s="17">
        <v>1857600</v>
      </c>
      <c r="U225" s="17">
        <v>1857600</v>
      </c>
      <c r="V225" s="17">
        <v>1857600</v>
      </c>
      <c r="W225" s="17">
        <v>1857600</v>
      </c>
      <c r="X225" s="17">
        <v>1857600</v>
      </c>
    </row>
    <row r="226" spans="2:24">
      <c r="B226" s="20">
        <v>4</v>
      </c>
      <c r="C226" s="25">
        <v>2772000</v>
      </c>
      <c r="D226" s="11">
        <f>IF(AND($N226&gt;' '!F$13,' '!F$13&gt;=$C226),1,0)</f>
        <v>0</v>
      </c>
      <c r="E226" s="11">
        <f>IF(AND($N226&gt;' '!G$13,' '!G$13&gt;=$C226),1,0)</f>
        <v>0</v>
      </c>
      <c r="F226" s="11">
        <f>IF(AND($N226&gt;' '!H$13,' '!H$13&gt;=$C226),1,0)</f>
        <v>0</v>
      </c>
      <c r="G226" s="11">
        <f>IF(AND($N226&gt;' '!I$13,' '!I$13&gt;=$C226),1,0)</f>
        <v>0</v>
      </c>
      <c r="H226" s="11">
        <f>IF(AND($N226&gt;' '!J$13,' '!J$13&gt;=$C226),1,0)</f>
        <v>0</v>
      </c>
      <c r="I226" s="11">
        <f>IF(AND($N226&gt;' '!K$13,' '!K$13&gt;=$C226),1,0)</f>
        <v>0</v>
      </c>
      <c r="J226" s="11">
        <f>IF(AND($N226&gt;' '!L$13,' '!L$13&gt;=$C226),1,0)</f>
        <v>0</v>
      </c>
      <c r="K226" s="11">
        <f>IF(AND($N226&gt;' '!M$13,' '!M$13&gt;=$C226),1,0)</f>
        <v>0</v>
      </c>
      <c r="L226" s="11">
        <f>IF(AND($N226&gt;' '!N$13,' '!N$13&gt;=$C226),1,0)</f>
        <v>0</v>
      </c>
      <c r="M226" s="11">
        <f>IF(AND($N226&gt;' '!O$13,' '!O$13&gt;=$C226),1,0)</f>
        <v>0</v>
      </c>
      <c r="N226" s="25">
        <v>2776000</v>
      </c>
      <c r="O226" s="17">
        <v>1860400</v>
      </c>
      <c r="P226" s="17">
        <v>1860400</v>
      </c>
      <c r="Q226" s="17">
        <v>1860400</v>
      </c>
      <c r="R226" s="17">
        <v>1860400</v>
      </c>
      <c r="S226" s="17">
        <v>1860400</v>
      </c>
      <c r="T226" s="17">
        <v>1860400</v>
      </c>
      <c r="U226" s="17">
        <v>1860400</v>
      </c>
      <c r="V226" s="17">
        <v>1860400</v>
      </c>
      <c r="W226" s="17">
        <v>1860400</v>
      </c>
      <c r="X226" s="17">
        <v>1860400</v>
      </c>
    </row>
    <row r="227" spans="2:24">
      <c r="B227" s="18">
        <v>5</v>
      </c>
      <c r="C227" s="25">
        <v>2776000</v>
      </c>
      <c r="D227" s="11">
        <f>IF(AND($N227&gt;' '!F$13,' '!F$13&gt;=$C227),1,0)</f>
        <v>0</v>
      </c>
      <c r="E227" s="11">
        <f>IF(AND($N227&gt;' '!G$13,' '!G$13&gt;=$C227),1,0)</f>
        <v>0</v>
      </c>
      <c r="F227" s="11">
        <f>IF(AND($N227&gt;' '!H$13,' '!H$13&gt;=$C227),1,0)</f>
        <v>0</v>
      </c>
      <c r="G227" s="11">
        <f>IF(AND($N227&gt;' '!I$13,' '!I$13&gt;=$C227),1,0)</f>
        <v>0</v>
      </c>
      <c r="H227" s="11">
        <f>IF(AND($N227&gt;' '!J$13,' '!J$13&gt;=$C227),1,0)</f>
        <v>0</v>
      </c>
      <c r="I227" s="11">
        <f>IF(AND($N227&gt;' '!K$13,' '!K$13&gt;=$C227),1,0)</f>
        <v>0</v>
      </c>
      <c r="J227" s="11">
        <f>IF(AND($N227&gt;' '!L$13,' '!L$13&gt;=$C227),1,0)</f>
        <v>0</v>
      </c>
      <c r="K227" s="11">
        <f>IF(AND($N227&gt;' '!M$13,' '!M$13&gt;=$C227),1,0)</f>
        <v>0</v>
      </c>
      <c r="L227" s="11">
        <f>IF(AND($N227&gt;' '!N$13,' '!N$13&gt;=$C227),1,0)</f>
        <v>0</v>
      </c>
      <c r="M227" s="11">
        <f>IF(AND($N227&gt;' '!O$13,' '!O$13&gt;=$C227),1,0)</f>
        <v>0</v>
      </c>
      <c r="N227" s="25">
        <v>2780000</v>
      </c>
      <c r="O227" s="17">
        <v>1863200</v>
      </c>
      <c r="P227" s="17">
        <v>1863200</v>
      </c>
      <c r="Q227" s="17">
        <v>1863200</v>
      </c>
      <c r="R227" s="17">
        <v>1863200</v>
      </c>
      <c r="S227" s="17">
        <v>1863200</v>
      </c>
      <c r="T227" s="17">
        <v>1863200</v>
      </c>
      <c r="U227" s="17">
        <v>1863200</v>
      </c>
      <c r="V227" s="17">
        <v>1863200</v>
      </c>
      <c r="W227" s="17">
        <v>1863200</v>
      </c>
      <c r="X227" s="17">
        <v>1863200</v>
      </c>
    </row>
    <row r="228" spans="2:24">
      <c r="B228" s="20">
        <v>1</v>
      </c>
      <c r="C228" s="25">
        <v>2780000</v>
      </c>
      <c r="D228" s="11">
        <f>IF(AND($N228&gt;' '!F$13,' '!F$13&gt;=$C228),1,0)</f>
        <v>0</v>
      </c>
      <c r="E228" s="11">
        <f>IF(AND($N228&gt;' '!G$13,' '!G$13&gt;=$C228),1,0)</f>
        <v>0</v>
      </c>
      <c r="F228" s="11">
        <f>IF(AND($N228&gt;' '!H$13,' '!H$13&gt;=$C228),1,0)</f>
        <v>0</v>
      </c>
      <c r="G228" s="11">
        <f>IF(AND($N228&gt;' '!I$13,' '!I$13&gt;=$C228),1,0)</f>
        <v>0</v>
      </c>
      <c r="H228" s="11">
        <f>IF(AND($N228&gt;' '!J$13,' '!J$13&gt;=$C228),1,0)</f>
        <v>0</v>
      </c>
      <c r="I228" s="11">
        <f>IF(AND($N228&gt;' '!K$13,' '!K$13&gt;=$C228),1,0)</f>
        <v>0</v>
      </c>
      <c r="J228" s="11">
        <f>IF(AND($N228&gt;' '!L$13,' '!L$13&gt;=$C228),1,0)</f>
        <v>0</v>
      </c>
      <c r="K228" s="11">
        <f>IF(AND($N228&gt;' '!M$13,' '!M$13&gt;=$C228),1,0)</f>
        <v>0</v>
      </c>
      <c r="L228" s="11">
        <f>IF(AND($N228&gt;' '!N$13,' '!N$13&gt;=$C228),1,0)</f>
        <v>0</v>
      </c>
      <c r="M228" s="11">
        <f>IF(AND($N228&gt;' '!O$13,' '!O$13&gt;=$C228),1,0)</f>
        <v>0</v>
      </c>
      <c r="N228" s="25">
        <v>2784000</v>
      </c>
      <c r="O228" s="17">
        <v>1866000</v>
      </c>
      <c r="P228" s="17">
        <v>1866000</v>
      </c>
      <c r="Q228" s="17">
        <v>1866000</v>
      </c>
      <c r="R228" s="17">
        <v>1866000</v>
      </c>
      <c r="S228" s="17">
        <v>1866000</v>
      </c>
      <c r="T228" s="17">
        <v>1866000</v>
      </c>
      <c r="U228" s="17">
        <v>1866000</v>
      </c>
      <c r="V228" s="17">
        <v>1866000</v>
      </c>
      <c r="W228" s="17">
        <v>1866000</v>
      </c>
      <c r="X228" s="17">
        <v>1866000</v>
      </c>
    </row>
    <row r="229" spans="2:24">
      <c r="B229" s="20">
        <v>2</v>
      </c>
      <c r="C229" s="25">
        <v>2784000</v>
      </c>
      <c r="D229" s="11">
        <f>IF(AND($N229&gt;' '!F$13,' '!F$13&gt;=$C229),1,0)</f>
        <v>0</v>
      </c>
      <c r="E229" s="11">
        <f>IF(AND($N229&gt;' '!G$13,' '!G$13&gt;=$C229),1,0)</f>
        <v>0</v>
      </c>
      <c r="F229" s="11">
        <f>IF(AND($N229&gt;' '!H$13,' '!H$13&gt;=$C229),1,0)</f>
        <v>0</v>
      </c>
      <c r="G229" s="11">
        <f>IF(AND($N229&gt;' '!I$13,' '!I$13&gt;=$C229),1,0)</f>
        <v>0</v>
      </c>
      <c r="H229" s="11">
        <f>IF(AND($N229&gt;' '!J$13,' '!J$13&gt;=$C229),1,0)</f>
        <v>0</v>
      </c>
      <c r="I229" s="11">
        <f>IF(AND($N229&gt;' '!K$13,' '!K$13&gt;=$C229),1,0)</f>
        <v>0</v>
      </c>
      <c r="J229" s="11">
        <f>IF(AND($N229&gt;' '!L$13,' '!L$13&gt;=$C229),1,0)</f>
        <v>0</v>
      </c>
      <c r="K229" s="11">
        <f>IF(AND($N229&gt;' '!M$13,' '!M$13&gt;=$C229),1,0)</f>
        <v>0</v>
      </c>
      <c r="L229" s="11">
        <f>IF(AND($N229&gt;' '!N$13,' '!N$13&gt;=$C229),1,0)</f>
        <v>0</v>
      </c>
      <c r="M229" s="11">
        <f>IF(AND($N229&gt;' '!O$13,' '!O$13&gt;=$C229),1,0)</f>
        <v>0</v>
      </c>
      <c r="N229" s="25">
        <v>2788000</v>
      </c>
      <c r="O229" s="17">
        <v>1868800</v>
      </c>
      <c r="P229" s="17">
        <v>1868800</v>
      </c>
      <c r="Q229" s="17">
        <v>1868800</v>
      </c>
      <c r="R229" s="17">
        <v>1868800</v>
      </c>
      <c r="S229" s="17">
        <v>1868800</v>
      </c>
      <c r="T229" s="17">
        <v>1868800</v>
      </c>
      <c r="U229" s="17">
        <v>1868800</v>
      </c>
      <c r="V229" s="17">
        <v>1868800</v>
      </c>
      <c r="W229" s="17">
        <v>1868800</v>
      </c>
      <c r="X229" s="17">
        <v>1868800</v>
      </c>
    </row>
    <row r="230" spans="2:24">
      <c r="B230" s="20">
        <v>3</v>
      </c>
      <c r="C230" s="26">
        <v>2788000</v>
      </c>
      <c r="D230" s="11">
        <f>IF(AND($N230&gt;' '!F$13,' '!F$13&gt;=$C230),1,0)</f>
        <v>0</v>
      </c>
      <c r="E230" s="11">
        <f>IF(AND($N230&gt;' '!G$13,' '!G$13&gt;=$C230),1,0)</f>
        <v>0</v>
      </c>
      <c r="F230" s="11">
        <f>IF(AND($N230&gt;' '!H$13,' '!H$13&gt;=$C230),1,0)</f>
        <v>0</v>
      </c>
      <c r="G230" s="11">
        <f>IF(AND($N230&gt;' '!I$13,' '!I$13&gt;=$C230),1,0)</f>
        <v>0</v>
      </c>
      <c r="H230" s="11">
        <f>IF(AND($N230&gt;' '!J$13,' '!J$13&gt;=$C230),1,0)</f>
        <v>0</v>
      </c>
      <c r="I230" s="11">
        <f>IF(AND($N230&gt;' '!K$13,' '!K$13&gt;=$C230),1,0)</f>
        <v>0</v>
      </c>
      <c r="J230" s="11">
        <f>IF(AND($N230&gt;' '!L$13,' '!L$13&gt;=$C230),1,0)</f>
        <v>0</v>
      </c>
      <c r="K230" s="11">
        <f>IF(AND($N230&gt;' '!M$13,' '!M$13&gt;=$C230),1,0)</f>
        <v>0</v>
      </c>
      <c r="L230" s="11">
        <f>IF(AND($N230&gt;' '!N$13,' '!N$13&gt;=$C230),1,0)</f>
        <v>0</v>
      </c>
      <c r="M230" s="11">
        <f>IF(AND($N230&gt;' '!O$13,' '!O$13&gt;=$C230),1,0)</f>
        <v>0</v>
      </c>
      <c r="N230" s="26">
        <v>2792000</v>
      </c>
      <c r="O230" s="17">
        <v>1871600</v>
      </c>
      <c r="P230" s="17">
        <v>1871600</v>
      </c>
      <c r="Q230" s="17">
        <v>1871600</v>
      </c>
      <c r="R230" s="17">
        <v>1871600</v>
      </c>
      <c r="S230" s="17">
        <v>1871600</v>
      </c>
      <c r="T230" s="17">
        <v>1871600</v>
      </c>
      <c r="U230" s="17">
        <v>1871600</v>
      </c>
      <c r="V230" s="17">
        <v>1871600</v>
      </c>
      <c r="W230" s="17">
        <v>1871600</v>
      </c>
      <c r="X230" s="17">
        <v>1871600</v>
      </c>
    </row>
    <row r="231" spans="2:24">
      <c r="B231" s="20">
        <v>4</v>
      </c>
      <c r="C231" s="25">
        <v>2792000</v>
      </c>
      <c r="D231" s="11">
        <f>IF(AND($N231&gt;' '!F$13,' '!F$13&gt;=$C231),1,0)</f>
        <v>0</v>
      </c>
      <c r="E231" s="11">
        <f>IF(AND($N231&gt;' '!G$13,' '!G$13&gt;=$C231),1,0)</f>
        <v>0</v>
      </c>
      <c r="F231" s="11">
        <f>IF(AND($N231&gt;' '!H$13,' '!H$13&gt;=$C231),1,0)</f>
        <v>0</v>
      </c>
      <c r="G231" s="11">
        <f>IF(AND($N231&gt;' '!I$13,' '!I$13&gt;=$C231),1,0)</f>
        <v>0</v>
      </c>
      <c r="H231" s="11">
        <f>IF(AND($N231&gt;' '!J$13,' '!J$13&gt;=$C231),1,0)</f>
        <v>0</v>
      </c>
      <c r="I231" s="11">
        <f>IF(AND($N231&gt;' '!K$13,' '!K$13&gt;=$C231),1,0)</f>
        <v>0</v>
      </c>
      <c r="J231" s="11">
        <f>IF(AND($N231&gt;' '!L$13,' '!L$13&gt;=$C231),1,0)</f>
        <v>0</v>
      </c>
      <c r="K231" s="11">
        <f>IF(AND($N231&gt;' '!M$13,' '!M$13&gt;=$C231),1,0)</f>
        <v>0</v>
      </c>
      <c r="L231" s="11">
        <f>IF(AND($N231&gt;' '!N$13,' '!N$13&gt;=$C231),1,0)</f>
        <v>0</v>
      </c>
      <c r="M231" s="11">
        <f>IF(AND($N231&gt;' '!O$13,' '!O$13&gt;=$C231),1,0)</f>
        <v>0</v>
      </c>
      <c r="N231" s="25">
        <v>2796000</v>
      </c>
      <c r="O231" s="17">
        <v>1874400</v>
      </c>
      <c r="P231" s="17">
        <v>1874400</v>
      </c>
      <c r="Q231" s="17">
        <v>1874400</v>
      </c>
      <c r="R231" s="17">
        <v>1874400</v>
      </c>
      <c r="S231" s="17">
        <v>1874400</v>
      </c>
      <c r="T231" s="17">
        <v>1874400</v>
      </c>
      <c r="U231" s="17">
        <v>1874400</v>
      </c>
      <c r="V231" s="17">
        <v>1874400</v>
      </c>
      <c r="W231" s="17">
        <v>1874400</v>
      </c>
      <c r="X231" s="17">
        <v>1874400</v>
      </c>
    </row>
    <row r="232" spans="2:24">
      <c r="B232" s="18">
        <v>5</v>
      </c>
      <c r="C232" s="25">
        <v>2796000</v>
      </c>
      <c r="D232" s="11">
        <f>IF(AND($N232&gt;' '!F$13,' '!F$13&gt;=$C232),1,0)</f>
        <v>0</v>
      </c>
      <c r="E232" s="11">
        <f>IF(AND($N232&gt;' '!G$13,' '!G$13&gt;=$C232),1,0)</f>
        <v>0</v>
      </c>
      <c r="F232" s="11">
        <f>IF(AND($N232&gt;' '!H$13,' '!H$13&gt;=$C232),1,0)</f>
        <v>0</v>
      </c>
      <c r="G232" s="11">
        <f>IF(AND($N232&gt;' '!I$13,' '!I$13&gt;=$C232),1,0)</f>
        <v>0</v>
      </c>
      <c r="H232" s="11">
        <f>IF(AND($N232&gt;' '!J$13,' '!J$13&gt;=$C232),1,0)</f>
        <v>0</v>
      </c>
      <c r="I232" s="11">
        <f>IF(AND($N232&gt;' '!K$13,' '!K$13&gt;=$C232),1,0)</f>
        <v>0</v>
      </c>
      <c r="J232" s="11">
        <f>IF(AND($N232&gt;' '!L$13,' '!L$13&gt;=$C232),1,0)</f>
        <v>0</v>
      </c>
      <c r="K232" s="11">
        <f>IF(AND($N232&gt;' '!M$13,' '!M$13&gt;=$C232),1,0)</f>
        <v>0</v>
      </c>
      <c r="L232" s="11">
        <f>IF(AND($N232&gt;' '!N$13,' '!N$13&gt;=$C232),1,0)</f>
        <v>0</v>
      </c>
      <c r="M232" s="11">
        <f>IF(AND($N232&gt;' '!O$13,' '!O$13&gt;=$C232),1,0)</f>
        <v>0</v>
      </c>
      <c r="N232" s="25">
        <v>2800000</v>
      </c>
      <c r="O232" s="17">
        <v>1877200</v>
      </c>
      <c r="P232" s="17">
        <v>1877200</v>
      </c>
      <c r="Q232" s="17">
        <v>1877200</v>
      </c>
      <c r="R232" s="17">
        <v>1877200</v>
      </c>
      <c r="S232" s="17">
        <v>1877200</v>
      </c>
      <c r="T232" s="17">
        <v>1877200</v>
      </c>
      <c r="U232" s="17">
        <v>1877200</v>
      </c>
      <c r="V232" s="17">
        <v>1877200</v>
      </c>
      <c r="W232" s="17">
        <v>1877200</v>
      </c>
      <c r="X232" s="17">
        <v>1877200</v>
      </c>
    </row>
    <row r="233" spans="2:24">
      <c r="B233" s="20">
        <v>1</v>
      </c>
      <c r="C233" s="25">
        <v>2800000</v>
      </c>
      <c r="D233" s="11">
        <f>IF(AND($N233&gt;' '!F$13,' '!F$13&gt;=$C233),1,0)</f>
        <v>0</v>
      </c>
      <c r="E233" s="11">
        <f>IF(AND($N233&gt;' '!G$13,' '!G$13&gt;=$C233),1,0)</f>
        <v>0</v>
      </c>
      <c r="F233" s="11">
        <f>IF(AND($N233&gt;' '!H$13,' '!H$13&gt;=$C233),1,0)</f>
        <v>0</v>
      </c>
      <c r="G233" s="11">
        <f>IF(AND($N233&gt;' '!I$13,' '!I$13&gt;=$C233),1,0)</f>
        <v>0</v>
      </c>
      <c r="H233" s="11">
        <f>IF(AND($N233&gt;' '!J$13,' '!J$13&gt;=$C233),1,0)</f>
        <v>0</v>
      </c>
      <c r="I233" s="11">
        <f>IF(AND($N233&gt;' '!K$13,' '!K$13&gt;=$C233),1,0)</f>
        <v>0</v>
      </c>
      <c r="J233" s="11">
        <f>IF(AND($N233&gt;' '!L$13,' '!L$13&gt;=$C233),1,0)</f>
        <v>0</v>
      </c>
      <c r="K233" s="11">
        <f>IF(AND($N233&gt;' '!M$13,' '!M$13&gt;=$C233),1,0)</f>
        <v>0</v>
      </c>
      <c r="L233" s="11">
        <f>IF(AND($N233&gt;' '!N$13,' '!N$13&gt;=$C233),1,0)</f>
        <v>0</v>
      </c>
      <c r="M233" s="11">
        <f>IF(AND($N233&gt;' '!O$13,' '!O$13&gt;=$C233),1,0)</f>
        <v>0</v>
      </c>
      <c r="N233" s="25">
        <v>2804000</v>
      </c>
      <c r="O233" s="17">
        <v>1880000</v>
      </c>
      <c r="P233" s="17">
        <v>1880000</v>
      </c>
      <c r="Q233" s="17">
        <v>1880000</v>
      </c>
      <c r="R233" s="17">
        <v>1880000</v>
      </c>
      <c r="S233" s="17">
        <v>1880000</v>
      </c>
      <c r="T233" s="17">
        <v>1880000</v>
      </c>
      <c r="U233" s="17">
        <v>1880000</v>
      </c>
      <c r="V233" s="17">
        <v>1880000</v>
      </c>
      <c r="W233" s="17">
        <v>1880000</v>
      </c>
      <c r="X233" s="17">
        <v>1880000</v>
      </c>
    </row>
    <row r="234" spans="2:24">
      <c r="B234" s="20">
        <v>2</v>
      </c>
      <c r="C234" s="25">
        <v>2804000</v>
      </c>
      <c r="D234" s="11">
        <f>IF(AND($N234&gt;' '!F$13,' '!F$13&gt;=$C234),1,0)</f>
        <v>0</v>
      </c>
      <c r="E234" s="11">
        <f>IF(AND($N234&gt;' '!G$13,' '!G$13&gt;=$C234),1,0)</f>
        <v>0</v>
      </c>
      <c r="F234" s="11">
        <f>IF(AND($N234&gt;' '!H$13,' '!H$13&gt;=$C234),1,0)</f>
        <v>0</v>
      </c>
      <c r="G234" s="11">
        <f>IF(AND($N234&gt;' '!I$13,' '!I$13&gt;=$C234),1,0)</f>
        <v>0</v>
      </c>
      <c r="H234" s="11">
        <f>IF(AND($N234&gt;' '!J$13,' '!J$13&gt;=$C234),1,0)</f>
        <v>0</v>
      </c>
      <c r="I234" s="11">
        <f>IF(AND($N234&gt;' '!K$13,' '!K$13&gt;=$C234),1,0)</f>
        <v>0</v>
      </c>
      <c r="J234" s="11">
        <f>IF(AND($N234&gt;' '!L$13,' '!L$13&gt;=$C234),1,0)</f>
        <v>0</v>
      </c>
      <c r="K234" s="11">
        <f>IF(AND($N234&gt;' '!M$13,' '!M$13&gt;=$C234),1,0)</f>
        <v>0</v>
      </c>
      <c r="L234" s="11">
        <f>IF(AND($N234&gt;' '!N$13,' '!N$13&gt;=$C234),1,0)</f>
        <v>0</v>
      </c>
      <c r="M234" s="11">
        <f>IF(AND($N234&gt;' '!O$13,' '!O$13&gt;=$C234),1,0)</f>
        <v>0</v>
      </c>
      <c r="N234" s="25">
        <v>2808000</v>
      </c>
      <c r="O234" s="17">
        <v>1882800</v>
      </c>
      <c r="P234" s="17">
        <v>1882800</v>
      </c>
      <c r="Q234" s="17">
        <v>1882800</v>
      </c>
      <c r="R234" s="17">
        <v>1882800</v>
      </c>
      <c r="S234" s="17">
        <v>1882800</v>
      </c>
      <c r="T234" s="17">
        <v>1882800</v>
      </c>
      <c r="U234" s="17">
        <v>1882800</v>
      </c>
      <c r="V234" s="17">
        <v>1882800</v>
      </c>
      <c r="W234" s="17">
        <v>1882800</v>
      </c>
      <c r="X234" s="17">
        <v>1882800</v>
      </c>
    </row>
    <row r="235" spans="2:24">
      <c r="B235" s="20">
        <v>3</v>
      </c>
      <c r="C235" s="26">
        <v>2808000</v>
      </c>
      <c r="D235" s="11">
        <f>IF(AND($N235&gt;' '!F$13,' '!F$13&gt;=$C235),1,0)</f>
        <v>0</v>
      </c>
      <c r="E235" s="11">
        <f>IF(AND($N235&gt;' '!G$13,' '!G$13&gt;=$C235),1,0)</f>
        <v>0</v>
      </c>
      <c r="F235" s="11">
        <f>IF(AND($N235&gt;' '!H$13,' '!H$13&gt;=$C235),1,0)</f>
        <v>0</v>
      </c>
      <c r="G235" s="11">
        <f>IF(AND($N235&gt;' '!I$13,' '!I$13&gt;=$C235),1,0)</f>
        <v>0</v>
      </c>
      <c r="H235" s="11">
        <f>IF(AND($N235&gt;' '!J$13,' '!J$13&gt;=$C235),1,0)</f>
        <v>0</v>
      </c>
      <c r="I235" s="11">
        <f>IF(AND($N235&gt;' '!K$13,' '!K$13&gt;=$C235),1,0)</f>
        <v>0</v>
      </c>
      <c r="J235" s="11">
        <f>IF(AND($N235&gt;' '!L$13,' '!L$13&gt;=$C235),1,0)</f>
        <v>0</v>
      </c>
      <c r="K235" s="11">
        <f>IF(AND($N235&gt;' '!M$13,' '!M$13&gt;=$C235),1,0)</f>
        <v>0</v>
      </c>
      <c r="L235" s="11">
        <f>IF(AND($N235&gt;' '!N$13,' '!N$13&gt;=$C235),1,0)</f>
        <v>0</v>
      </c>
      <c r="M235" s="11">
        <f>IF(AND($N235&gt;' '!O$13,' '!O$13&gt;=$C235),1,0)</f>
        <v>0</v>
      </c>
      <c r="N235" s="26">
        <v>2812000</v>
      </c>
      <c r="O235" s="17">
        <v>1885600</v>
      </c>
      <c r="P235" s="17">
        <v>1885600</v>
      </c>
      <c r="Q235" s="17">
        <v>1885600</v>
      </c>
      <c r="R235" s="17">
        <v>1885600</v>
      </c>
      <c r="S235" s="17">
        <v>1885600</v>
      </c>
      <c r="T235" s="17">
        <v>1885600</v>
      </c>
      <c r="U235" s="17">
        <v>1885600</v>
      </c>
      <c r="V235" s="17">
        <v>1885600</v>
      </c>
      <c r="W235" s="17">
        <v>1885600</v>
      </c>
      <c r="X235" s="17">
        <v>1885600</v>
      </c>
    </row>
    <row r="236" spans="2:24">
      <c r="B236" s="20">
        <v>4</v>
      </c>
      <c r="C236" s="25">
        <v>2812000</v>
      </c>
      <c r="D236" s="11">
        <f>IF(AND($N236&gt;' '!F$13,' '!F$13&gt;=$C236),1,0)</f>
        <v>0</v>
      </c>
      <c r="E236" s="11">
        <f>IF(AND($N236&gt;' '!G$13,' '!G$13&gt;=$C236),1,0)</f>
        <v>0</v>
      </c>
      <c r="F236" s="11">
        <f>IF(AND($N236&gt;' '!H$13,' '!H$13&gt;=$C236),1,0)</f>
        <v>0</v>
      </c>
      <c r="G236" s="11">
        <f>IF(AND($N236&gt;' '!I$13,' '!I$13&gt;=$C236),1,0)</f>
        <v>0</v>
      </c>
      <c r="H236" s="11">
        <f>IF(AND($N236&gt;' '!J$13,' '!J$13&gt;=$C236),1,0)</f>
        <v>0</v>
      </c>
      <c r="I236" s="11">
        <f>IF(AND($N236&gt;' '!K$13,' '!K$13&gt;=$C236),1,0)</f>
        <v>0</v>
      </c>
      <c r="J236" s="11">
        <f>IF(AND($N236&gt;' '!L$13,' '!L$13&gt;=$C236),1,0)</f>
        <v>0</v>
      </c>
      <c r="K236" s="11">
        <f>IF(AND($N236&gt;' '!M$13,' '!M$13&gt;=$C236),1,0)</f>
        <v>0</v>
      </c>
      <c r="L236" s="11">
        <f>IF(AND($N236&gt;' '!N$13,' '!N$13&gt;=$C236),1,0)</f>
        <v>0</v>
      </c>
      <c r="M236" s="11">
        <f>IF(AND($N236&gt;' '!O$13,' '!O$13&gt;=$C236),1,0)</f>
        <v>0</v>
      </c>
      <c r="N236" s="25">
        <v>2816000</v>
      </c>
      <c r="O236" s="17">
        <v>1888400</v>
      </c>
      <c r="P236" s="17">
        <v>1888400</v>
      </c>
      <c r="Q236" s="17">
        <v>1888400</v>
      </c>
      <c r="R236" s="17">
        <v>1888400</v>
      </c>
      <c r="S236" s="17">
        <v>1888400</v>
      </c>
      <c r="T236" s="17">
        <v>1888400</v>
      </c>
      <c r="U236" s="17">
        <v>1888400</v>
      </c>
      <c r="V236" s="17">
        <v>1888400</v>
      </c>
      <c r="W236" s="17">
        <v>1888400</v>
      </c>
      <c r="X236" s="17">
        <v>1888400</v>
      </c>
    </row>
    <row r="237" spans="2:24">
      <c r="B237" s="18">
        <v>5</v>
      </c>
      <c r="C237" s="25">
        <v>2816000</v>
      </c>
      <c r="D237" s="11">
        <f>IF(AND($N237&gt;' '!F$13,' '!F$13&gt;=$C237),1,0)</f>
        <v>0</v>
      </c>
      <c r="E237" s="11">
        <f>IF(AND($N237&gt;' '!G$13,' '!G$13&gt;=$C237),1,0)</f>
        <v>0</v>
      </c>
      <c r="F237" s="11">
        <f>IF(AND($N237&gt;' '!H$13,' '!H$13&gt;=$C237),1,0)</f>
        <v>0</v>
      </c>
      <c r="G237" s="11">
        <f>IF(AND($N237&gt;' '!I$13,' '!I$13&gt;=$C237),1,0)</f>
        <v>0</v>
      </c>
      <c r="H237" s="11">
        <f>IF(AND($N237&gt;' '!J$13,' '!J$13&gt;=$C237),1,0)</f>
        <v>0</v>
      </c>
      <c r="I237" s="11">
        <f>IF(AND($N237&gt;' '!K$13,' '!K$13&gt;=$C237),1,0)</f>
        <v>0</v>
      </c>
      <c r="J237" s="11">
        <f>IF(AND($N237&gt;' '!L$13,' '!L$13&gt;=$C237),1,0)</f>
        <v>0</v>
      </c>
      <c r="K237" s="11">
        <f>IF(AND($N237&gt;' '!M$13,' '!M$13&gt;=$C237),1,0)</f>
        <v>0</v>
      </c>
      <c r="L237" s="11">
        <f>IF(AND($N237&gt;' '!N$13,' '!N$13&gt;=$C237),1,0)</f>
        <v>0</v>
      </c>
      <c r="M237" s="11">
        <f>IF(AND($N237&gt;' '!O$13,' '!O$13&gt;=$C237),1,0)</f>
        <v>0</v>
      </c>
      <c r="N237" s="25">
        <v>2820000</v>
      </c>
      <c r="O237" s="17">
        <v>1891200</v>
      </c>
      <c r="P237" s="17">
        <v>1891200</v>
      </c>
      <c r="Q237" s="17">
        <v>1891200</v>
      </c>
      <c r="R237" s="17">
        <v>1891200</v>
      </c>
      <c r="S237" s="17">
        <v>1891200</v>
      </c>
      <c r="T237" s="17">
        <v>1891200</v>
      </c>
      <c r="U237" s="17">
        <v>1891200</v>
      </c>
      <c r="V237" s="17">
        <v>1891200</v>
      </c>
      <c r="W237" s="17">
        <v>1891200</v>
      </c>
      <c r="X237" s="17">
        <v>1891200</v>
      </c>
    </row>
    <row r="238" spans="2:24">
      <c r="B238" s="20">
        <v>1</v>
      </c>
      <c r="C238" s="25">
        <v>2820000</v>
      </c>
      <c r="D238" s="11">
        <f>IF(AND($N238&gt;' '!F$13,' '!F$13&gt;=$C238),1,0)</f>
        <v>0</v>
      </c>
      <c r="E238" s="11">
        <f>IF(AND($N238&gt;' '!G$13,' '!G$13&gt;=$C238),1,0)</f>
        <v>0</v>
      </c>
      <c r="F238" s="11">
        <f>IF(AND($N238&gt;' '!H$13,' '!H$13&gt;=$C238),1,0)</f>
        <v>0</v>
      </c>
      <c r="G238" s="11">
        <f>IF(AND($N238&gt;' '!I$13,' '!I$13&gt;=$C238),1,0)</f>
        <v>0</v>
      </c>
      <c r="H238" s="11">
        <f>IF(AND($N238&gt;' '!J$13,' '!J$13&gt;=$C238),1,0)</f>
        <v>0</v>
      </c>
      <c r="I238" s="11">
        <f>IF(AND($N238&gt;' '!K$13,' '!K$13&gt;=$C238),1,0)</f>
        <v>0</v>
      </c>
      <c r="J238" s="11">
        <f>IF(AND($N238&gt;' '!L$13,' '!L$13&gt;=$C238),1,0)</f>
        <v>0</v>
      </c>
      <c r="K238" s="11">
        <f>IF(AND($N238&gt;' '!M$13,' '!M$13&gt;=$C238),1,0)</f>
        <v>0</v>
      </c>
      <c r="L238" s="11">
        <f>IF(AND($N238&gt;' '!N$13,' '!N$13&gt;=$C238),1,0)</f>
        <v>0</v>
      </c>
      <c r="M238" s="11">
        <f>IF(AND($N238&gt;' '!O$13,' '!O$13&gt;=$C238),1,0)</f>
        <v>0</v>
      </c>
      <c r="N238" s="25">
        <v>2824000</v>
      </c>
      <c r="O238" s="17">
        <v>1894000</v>
      </c>
      <c r="P238" s="17">
        <v>1894000</v>
      </c>
      <c r="Q238" s="17">
        <v>1894000</v>
      </c>
      <c r="R238" s="17">
        <v>1894000</v>
      </c>
      <c r="S238" s="17">
        <v>1894000</v>
      </c>
      <c r="T238" s="17">
        <v>1894000</v>
      </c>
      <c r="U238" s="17">
        <v>1894000</v>
      </c>
      <c r="V238" s="17">
        <v>1894000</v>
      </c>
      <c r="W238" s="17">
        <v>1894000</v>
      </c>
      <c r="X238" s="17">
        <v>1894000</v>
      </c>
    </row>
    <row r="239" spans="2:24">
      <c r="B239" s="20">
        <v>2</v>
      </c>
      <c r="C239" s="25">
        <v>2824000</v>
      </c>
      <c r="D239" s="11">
        <f>IF(AND($N239&gt;' '!F$13,' '!F$13&gt;=$C239),1,0)</f>
        <v>0</v>
      </c>
      <c r="E239" s="11">
        <f>IF(AND($N239&gt;' '!G$13,' '!G$13&gt;=$C239),1,0)</f>
        <v>0</v>
      </c>
      <c r="F239" s="11">
        <f>IF(AND($N239&gt;' '!H$13,' '!H$13&gt;=$C239),1,0)</f>
        <v>0</v>
      </c>
      <c r="G239" s="11">
        <f>IF(AND($N239&gt;' '!I$13,' '!I$13&gt;=$C239),1,0)</f>
        <v>0</v>
      </c>
      <c r="H239" s="11">
        <f>IF(AND($N239&gt;' '!J$13,' '!J$13&gt;=$C239),1,0)</f>
        <v>0</v>
      </c>
      <c r="I239" s="11">
        <f>IF(AND($N239&gt;' '!K$13,' '!K$13&gt;=$C239),1,0)</f>
        <v>0</v>
      </c>
      <c r="J239" s="11">
        <f>IF(AND($N239&gt;' '!L$13,' '!L$13&gt;=$C239),1,0)</f>
        <v>0</v>
      </c>
      <c r="K239" s="11">
        <f>IF(AND($N239&gt;' '!M$13,' '!M$13&gt;=$C239),1,0)</f>
        <v>0</v>
      </c>
      <c r="L239" s="11">
        <f>IF(AND($N239&gt;' '!N$13,' '!N$13&gt;=$C239),1,0)</f>
        <v>0</v>
      </c>
      <c r="M239" s="11">
        <f>IF(AND($N239&gt;' '!O$13,' '!O$13&gt;=$C239),1,0)</f>
        <v>0</v>
      </c>
      <c r="N239" s="25">
        <v>2828000</v>
      </c>
      <c r="O239" s="17">
        <v>1896800</v>
      </c>
      <c r="P239" s="17">
        <v>1896800</v>
      </c>
      <c r="Q239" s="17">
        <v>1896800</v>
      </c>
      <c r="R239" s="17">
        <v>1896800</v>
      </c>
      <c r="S239" s="17">
        <v>1896800</v>
      </c>
      <c r="T239" s="17">
        <v>1896800</v>
      </c>
      <c r="U239" s="17">
        <v>1896800</v>
      </c>
      <c r="V239" s="17">
        <v>1896800</v>
      </c>
      <c r="W239" s="17">
        <v>1896800</v>
      </c>
      <c r="X239" s="17">
        <v>1896800</v>
      </c>
    </row>
    <row r="240" spans="2:24">
      <c r="B240" s="20">
        <v>3</v>
      </c>
      <c r="C240" s="26">
        <v>2828000</v>
      </c>
      <c r="D240" s="11">
        <f>IF(AND($N240&gt;' '!F$13,' '!F$13&gt;=$C240),1,0)</f>
        <v>0</v>
      </c>
      <c r="E240" s="11">
        <f>IF(AND($N240&gt;' '!G$13,' '!G$13&gt;=$C240),1,0)</f>
        <v>0</v>
      </c>
      <c r="F240" s="11">
        <f>IF(AND($N240&gt;' '!H$13,' '!H$13&gt;=$C240),1,0)</f>
        <v>0</v>
      </c>
      <c r="G240" s="11">
        <f>IF(AND($N240&gt;' '!I$13,' '!I$13&gt;=$C240),1,0)</f>
        <v>0</v>
      </c>
      <c r="H240" s="11">
        <f>IF(AND($N240&gt;' '!J$13,' '!J$13&gt;=$C240),1,0)</f>
        <v>0</v>
      </c>
      <c r="I240" s="11">
        <f>IF(AND($N240&gt;' '!K$13,' '!K$13&gt;=$C240),1,0)</f>
        <v>0</v>
      </c>
      <c r="J240" s="11">
        <f>IF(AND($N240&gt;' '!L$13,' '!L$13&gt;=$C240),1,0)</f>
        <v>0</v>
      </c>
      <c r="K240" s="11">
        <f>IF(AND($N240&gt;' '!M$13,' '!M$13&gt;=$C240),1,0)</f>
        <v>0</v>
      </c>
      <c r="L240" s="11">
        <f>IF(AND($N240&gt;' '!N$13,' '!N$13&gt;=$C240),1,0)</f>
        <v>0</v>
      </c>
      <c r="M240" s="11">
        <f>IF(AND($N240&gt;' '!O$13,' '!O$13&gt;=$C240),1,0)</f>
        <v>0</v>
      </c>
      <c r="N240" s="26">
        <v>2832000</v>
      </c>
      <c r="O240" s="17">
        <v>1899600</v>
      </c>
      <c r="P240" s="17">
        <v>1899600</v>
      </c>
      <c r="Q240" s="17">
        <v>1899600</v>
      </c>
      <c r="R240" s="17">
        <v>1899600</v>
      </c>
      <c r="S240" s="17">
        <v>1899600</v>
      </c>
      <c r="T240" s="17">
        <v>1899600</v>
      </c>
      <c r="U240" s="17">
        <v>1899600</v>
      </c>
      <c r="V240" s="17">
        <v>1899600</v>
      </c>
      <c r="W240" s="17">
        <v>1899600</v>
      </c>
      <c r="X240" s="17">
        <v>1899600</v>
      </c>
    </row>
    <row r="241" spans="2:24">
      <c r="B241" s="20">
        <v>4</v>
      </c>
      <c r="C241" s="25">
        <v>2832000</v>
      </c>
      <c r="D241" s="11">
        <f>IF(AND($N241&gt;' '!F$13,' '!F$13&gt;=$C241),1,0)</f>
        <v>0</v>
      </c>
      <c r="E241" s="11">
        <f>IF(AND($N241&gt;' '!G$13,' '!G$13&gt;=$C241),1,0)</f>
        <v>0</v>
      </c>
      <c r="F241" s="11">
        <f>IF(AND($N241&gt;' '!H$13,' '!H$13&gt;=$C241),1,0)</f>
        <v>0</v>
      </c>
      <c r="G241" s="11">
        <f>IF(AND($N241&gt;' '!I$13,' '!I$13&gt;=$C241),1,0)</f>
        <v>0</v>
      </c>
      <c r="H241" s="11">
        <f>IF(AND($N241&gt;' '!J$13,' '!J$13&gt;=$C241),1,0)</f>
        <v>0</v>
      </c>
      <c r="I241" s="11">
        <f>IF(AND($N241&gt;' '!K$13,' '!K$13&gt;=$C241),1,0)</f>
        <v>0</v>
      </c>
      <c r="J241" s="11">
        <f>IF(AND($N241&gt;' '!L$13,' '!L$13&gt;=$C241),1,0)</f>
        <v>0</v>
      </c>
      <c r="K241" s="11">
        <f>IF(AND($N241&gt;' '!M$13,' '!M$13&gt;=$C241),1,0)</f>
        <v>0</v>
      </c>
      <c r="L241" s="11">
        <f>IF(AND($N241&gt;' '!N$13,' '!N$13&gt;=$C241),1,0)</f>
        <v>0</v>
      </c>
      <c r="M241" s="11">
        <f>IF(AND($N241&gt;' '!O$13,' '!O$13&gt;=$C241),1,0)</f>
        <v>0</v>
      </c>
      <c r="N241" s="25">
        <v>2836000</v>
      </c>
      <c r="O241" s="17">
        <v>1902400</v>
      </c>
      <c r="P241" s="17">
        <v>1902400</v>
      </c>
      <c r="Q241" s="17">
        <v>1902400</v>
      </c>
      <c r="R241" s="17">
        <v>1902400</v>
      </c>
      <c r="S241" s="17">
        <v>1902400</v>
      </c>
      <c r="T241" s="17">
        <v>1902400</v>
      </c>
      <c r="U241" s="17">
        <v>1902400</v>
      </c>
      <c r="V241" s="17">
        <v>1902400</v>
      </c>
      <c r="W241" s="17">
        <v>1902400</v>
      </c>
      <c r="X241" s="17">
        <v>1902400</v>
      </c>
    </row>
    <row r="242" spans="2:24">
      <c r="B242" s="18">
        <v>5</v>
      </c>
      <c r="C242" s="25">
        <v>2836000</v>
      </c>
      <c r="D242" s="11">
        <f>IF(AND($N242&gt;' '!F$13,' '!F$13&gt;=$C242),1,0)</f>
        <v>0</v>
      </c>
      <c r="E242" s="11">
        <f>IF(AND($N242&gt;' '!G$13,' '!G$13&gt;=$C242),1,0)</f>
        <v>0</v>
      </c>
      <c r="F242" s="11">
        <f>IF(AND($N242&gt;' '!H$13,' '!H$13&gt;=$C242),1,0)</f>
        <v>0</v>
      </c>
      <c r="G242" s="11">
        <f>IF(AND($N242&gt;' '!I$13,' '!I$13&gt;=$C242),1,0)</f>
        <v>0</v>
      </c>
      <c r="H242" s="11">
        <f>IF(AND($N242&gt;' '!J$13,' '!J$13&gt;=$C242),1,0)</f>
        <v>0</v>
      </c>
      <c r="I242" s="11">
        <f>IF(AND($N242&gt;' '!K$13,' '!K$13&gt;=$C242),1,0)</f>
        <v>0</v>
      </c>
      <c r="J242" s="11">
        <f>IF(AND($N242&gt;' '!L$13,' '!L$13&gt;=$C242),1,0)</f>
        <v>0</v>
      </c>
      <c r="K242" s="11">
        <f>IF(AND($N242&gt;' '!M$13,' '!M$13&gt;=$C242),1,0)</f>
        <v>0</v>
      </c>
      <c r="L242" s="11">
        <f>IF(AND($N242&gt;' '!N$13,' '!N$13&gt;=$C242),1,0)</f>
        <v>0</v>
      </c>
      <c r="M242" s="11">
        <f>IF(AND($N242&gt;' '!O$13,' '!O$13&gt;=$C242),1,0)</f>
        <v>0</v>
      </c>
      <c r="N242" s="25">
        <v>2840000</v>
      </c>
      <c r="O242" s="17">
        <v>1905200</v>
      </c>
      <c r="P242" s="17">
        <v>1905200</v>
      </c>
      <c r="Q242" s="17">
        <v>1905200</v>
      </c>
      <c r="R242" s="17">
        <v>1905200</v>
      </c>
      <c r="S242" s="17">
        <v>1905200</v>
      </c>
      <c r="T242" s="17">
        <v>1905200</v>
      </c>
      <c r="U242" s="17">
        <v>1905200</v>
      </c>
      <c r="V242" s="17">
        <v>1905200</v>
      </c>
      <c r="W242" s="17">
        <v>1905200</v>
      </c>
      <c r="X242" s="17">
        <v>1905200</v>
      </c>
    </row>
    <row r="243" spans="2:24">
      <c r="B243" s="20">
        <v>1</v>
      </c>
      <c r="C243" s="25">
        <v>2840000</v>
      </c>
      <c r="D243" s="11">
        <f>IF(AND($N243&gt;' '!F$13,' '!F$13&gt;=$C243),1,0)</f>
        <v>0</v>
      </c>
      <c r="E243" s="11">
        <f>IF(AND($N243&gt;' '!G$13,' '!G$13&gt;=$C243),1,0)</f>
        <v>0</v>
      </c>
      <c r="F243" s="11">
        <f>IF(AND($N243&gt;' '!H$13,' '!H$13&gt;=$C243),1,0)</f>
        <v>0</v>
      </c>
      <c r="G243" s="11">
        <f>IF(AND($N243&gt;' '!I$13,' '!I$13&gt;=$C243),1,0)</f>
        <v>0</v>
      </c>
      <c r="H243" s="11">
        <f>IF(AND($N243&gt;' '!J$13,' '!J$13&gt;=$C243),1,0)</f>
        <v>0</v>
      </c>
      <c r="I243" s="11">
        <f>IF(AND($N243&gt;' '!K$13,' '!K$13&gt;=$C243),1,0)</f>
        <v>0</v>
      </c>
      <c r="J243" s="11">
        <f>IF(AND($N243&gt;' '!L$13,' '!L$13&gt;=$C243),1,0)</f>
        <v>0</v>
      </c>
      <c r="K243" s="11">
        <f>IF(AND($N243&gt;' '!M$13,' '!M$13&gt;=$C243),1,0)</f>
        <v>0</v>
      </c>
      <c r="L243" s="11">
        <f>IF(AND($N243&gt;' '!N$13,' '!N$13&gt;=$C243),1,0)</f>
        <v>0</v>
      </c>
      <c r="M243" s="11">
        <f>IF(AND($N243&gt;' '!O$13,' '!O$13&gt;=$C243),1,0)</f>
        <v>0</v>
      </c>
      <c r="N243" s="25">
        <v>2844000</v>
      </c>
      <c r="O243" s="17">
        <v>1908000</v>
      </c>
      <c r="P243" s="17">
        <v>1908000</v>
      </c>
      <c r="Q243" s="17">
        <v>1908000</v>
      </c>
      <c r="R243" s="17">
        <v>1908000</v>
      </c>
      <c r="S243" s="17">
        <v>1908000</v>
      </c>
      <c r="T243" s="17">
        <v>1908000</v>
      </c>
      <c r="U243" s="17">
        <v>1908000</v>
      </c>
      <c r="V243" s="17">
        <v>1908000</v>
      </c>
      <c r="W243" s="17">
        <v>1908000</v>
      </c>
      <c r="X243" s="17">
        <v>1908000</v>
      </c>
    </row>
    <row r="244" spans="2:24">
      <c r="B244" s="20">
        <v>2</v>
      </c>
      <c r="C244" s="25">
        <v>2844000</v>
      </c>
      <c r="D244" s="11">
        <f>IF(AND($N244&gt;' '!F$13,' '!F$13&gt;=$C244),1,0)</f>
        <v>0</v>
      </c>
      <c r="E244" s="11">
        <f>IF(AND($N244&gt;' '!G$13,' '!G$13&gt;=$C244),1,0)</f>
        <v>0</v>
      </c>
      <c r="F244" s="11">
        <f>IF(AND($N244&gt;' '!H$13,' '!H$13&gt;=$C244),1,0)</f>
        <v>0</v>
      </c>
      <c r="G244" s="11">
        <f>IF(AND($N244&gt;' '!I$13,' '!I$13&gt;=$C244),1,0)</f>
        <v>0</v>
      </c>
      <c r="H244" s="11">
        <f>IF(AND($N244&gt;' '!J$13,' '!J$13&gt;=$C244),1,0)</f>
        <v>0</v>
      </c>
      <c r="I244" s="11">
        <f>IF(AND($N244&gt;' '!K$13,' '!K$13&gt;=$C244),1,0)</f>
        <v>0</v>
      </c>
      <c r="J244" s="11">
        <f>IF(AND($N244&gt;' '!L$13,' '!L$13&gt;=$C244),1,0)</f>
        <v>0</v>
      </c>
      <c r="K244" s="11">
        <f>IF(AND($N244&gt;' '!M$13,' '!M$13&gt;=$C244),1,0)</f>
        <v>0</v>
      </c>
      <c r="L244" s="11">
        <f>IF(AND($N244&gt;' '!N$13,' '!N$13&gt;=$C244),1,0)</f>
        <v>0</v>
      </c>
      <c r="M244" s="11">
        <f>IF(AND($N244&gt;' '!O$13,' '!O$13&gt;=$C244),1,0)</f>
        <v>0</v>
      </c>
      <c r="N244" s="25">
        <v>2848000</v>
      </c>
      <c r="O244" s="17">
        <v>1910800</v>
      </c>
      <c r="P244" s="17">
        <v>1910800</v>
      </c>
      <c r="Q244" s="17">
        <v>1910800</v>
      </c>
      <c r="R244" s="17">
        <v>1910800</v>
      </c>
      <c r="S244" s="17">
        <v>1910800</v>
      </c>
      <c r="T244" s="17">
        <v>1910800</v>
      </c>
      <c r="U244" s="17">
        <v>1910800</v>
      </c>
      <c r="V244" s="17">
        <v>1910800</v>
      </c>
      <c r="W244" s="17">
        <v>1910800</v>
      </c>
      <c r="X244" s="17">
        <v>1910800</v>
      </c>
    </row>
    <row r="245" spans="2:24">
      <c r="B245" s="20">
        <v>3</v>
      </c>
      <c r="C245" s="26">
        <v>2848000</v>
      </c>
      <c r="D245" s="11">
        <f>IF(AND($N245&gt;' '!F$13,' '!F$13&gt;=$C245),1,0)</f>
        <v>0</v>
      </c>
      <c r="E245" s="11">
        <f>IF(AND($N245&gt;' '!G$13,' '!G$13&gt;=$C245),1,0)</f>
        <v>0</v>
      </c>
      <c r="F245" s="11">
        <f>IF(AND($N245&gt;' '!H$13,' '!H$13&gt;=$C245),1,0)</f>
        <v>0</v>
      </c>
      <c r="G245" s="11">
        <f>IF(AND($N245&gt;' '!I$13,' '!I$13&gt;=$C245),1,0)</f>
        <v>0</v>
      </c>
      <c r="H245" s="11">
        <f>IF(AND($N245&gt;' '!J$13,' '!J$13&gt;=$C245),1,0)</f>
        <v>0</v>
      </c>
      <c r="I245" s="11">
        <f>IF(AND($N245&gt;' '!K$13,' '!K$13&gt;=$C245),1,0)</f>
        <v>0</v>
      </c>
      <c r="J245" s="11">
        <f>IF(AND($N245&gt;' '!L$13,' '!L$13&gt;=$C245),1,0)</f>
        <v>0</v>
      </c>
      <c r="K245" s="11">
        <f>IF(AND($N245&gt;' '!M$13,' '!M$13&gt;=$C245),1,0)</f>
        <v>0</v>
      </c>
      <c r="L245" s="11">
        <f>IF(AND($N245&gt;' '!N$13,' '!N$13&gt;=$C245),1,0)</f>
        <v>0</v>
      </c>
      <c r="M245" s="11">
        <f>IF(AND($N245&gt;' '!O$13,' '!O$13&gt;=$C245),1,0)</f>
        <v>0</v>
      </c>
      <c r="N245" s="26">
        <v>2852000</v>
      </c>
      <c r="O245" s="17">
        <v>1913600</v>
      </c>
      <c r="P245" s="17">
        <v>1913600</v>
      </c>
      <c r="Q245" s="17">
        <v>1913600</v>
      </c>
      <c r="R245" s="17">
        <v>1913600</v>
      </c>
      <c r="S245" s="17">
        <v>1913600</v>
      </c>
      <c r="T245" s="17">
        <v>1913600</v>
      </c>
      <c r="U245" s="17">
        <v>1913600</v>
      </c>
      <c r="V245" s="17">
        <v>1913600</v>
      </c>
      <c r="W245" s="17">
        <v>1913600</v>
      </c>
      <c r="X245" s="17">
        <v>1913600</v>
      </c>
    </row>
    <row r="246" spans="2:24">
      <c r="B246" s="20">
        <v>4</v>
      </c>
      <c r="C246" s="25">
        <v>2852000</v>
      </c>
      <c r="D246" s="11">
        <f>IF(AND($N246&gt;' '!F$13,' '!F$13&gt;=$C246),1,0)</f>
        <v>0</v>
      </c>
      <c r="E246" s="11">
        <f>IF(AND($N246&gt;' '!G$13,' '!G$13&gt;=$C246),1,0)</f>
        <v>0</v>
      </c>
      <c r="F246" s="11">
        <f>IF(AND($N246&gt;' '!H$13,' '!H$13&gt;=$C246),1,0)</f>
        <v>0</v>
      </c>
      <c r="G246" s="11">
        <f>IF(AND($N246&gt;' '!I$13,' '!I$13&gt;=$C246),1,0)</f>
        <v>0</v>
      </c>
      <c r="H246" s="11">
        <f>IF(AND($N246&gt;' '!J$13,' '!J$13&gt;=$C246),1,0)</f>
        <v>0</v>
      </c>
      <c r="I246" s="11">
        <f>IF(AND($N246&gt;' '!K$13,' '!K$13&gt;=$C246),1,0)</f>
        <v>0</v>
      </c>
      <c r="J246" s="11">
        <f>IF(AND($N246&gt;' '!L$13,' '!L$13&gt;=$C246),1,0)</f>
        <v>0</v>
      </c>
      <c r="K246" s="11">
        <f>IF(AND($N246&gt;' '!M$13,' '!M$13&gt;=$C246),1,0)</f>
        <v>0</v>
      </c>
      <c r="L246" s="11">
        <f>IF(AND($N246&gt;' '!N$13,' '!N$13&gt;=$C246),1,0)</f>
        <v>0</v>
      </c>
      <c r="M246" s="11">
        <f>IF(AND($N246&gt;' '!O$13,' '!O$13&gt;=$C246),1,0)</f>
        <v>0</v>
      </c>
      <c r="N246" s="25">
        <v>2856000</v>
      </c>
      <c r="O246" s="17">
        <v>1916400</v>
      </c>
      <c r="P246" s="17">
        <v>1916400</v>
      </c>
      <c r="Q246" s="17">
        <v>1916400</v>
      </c>
      <c r="R246" s="17">
        <v>1916400</v>
      </c>
      <c r="S246" s="17">
        <v>1916400</v>
      </c>
      <c r="T246" s="17">
        <v>1916400</v>
      </c>
      <c r="U246" s="17">
        <v>1916400</v>
      </c>
      <c r="V246" s="17">
        <v>1916400</v>
      </c>
      <c r="W246" s="17">
        <v>1916400</v>
      </c>
      <c r="X246" s="17">
        <v>1916400</v>
      </c>
    </row>
    <row r="247" spans="2:24">
      <c r="B247" s="18">
        <v>5</v>
      </c>
      <c r="C247" s="25">
        <v>2856000</v>
      </c>
      <c r="D247" s="11">
        <f>IF(AND($N247&gt;' '!F$13,' '!F$13&gt;=$C247),1,0)</f>
        <v>0</v>
      </c>
      <c r="E247" s="11">
        <f>IF(AND($N247&gt;' '!G$13,' '!G$13&gt;=$C247),1,0)</f>
        <v>0</v>
      </c>
      <c r="F247" s="11">
        <f>IF(AND($N247&gt;' '!H$13,' '!H$13&gt;=$C247),1,0)</f>
        <v>0</v>
      </c>
      <c r="G247" s="11">
        <f>IF(AND($N247&gt;' '!I$13,' '!I$13&gt;=$C247),1,0)</f>
        <v>0</v>
      </c>
      <c r="H247" s="11">
        <f>IF(AND($N247&gt;' '!J$13,' '!J$13&gt;=$C247),1,0)</f>
        <v>0</v>
      </c>
      <c r="I247" s="11">
        <f>IF(AND($N247&gt;' '!K$13,' '!K$13&gt;=$C247),1,0)</f>
        <v>0</v>
      </c>
      <c r="J247" s="11">
        <f>IF(AND($N247&gt;' '!L$13,' '!L$13&gt;=$C247),1,0)</f>
        <v>0</v>
      </c>
      <c r="K247" s="11">
        <f>IF(AND($N247&gt;' '!M$13,' '!M$13&gt;=$C247),1,0)</f>
        <v>0</v>
      </c>
      <c r="L247" s="11">
        <f>IF(AND($N247&gt;' '!N$13,' '!N$13&gt;=$C247),1,0)</f>
        <v>0</v>
      </c>
      <c r="M247" s="11">
        <f>IF(AND($N247&gt;' '!O$13,' '!O$13&gt;=$C247),1,0)</f>
        <v>0</v>
      </c>
      <c r="N247" s="25">
        <v>2860000</v>
      </c>
      <c r="O247" s="17">
        <v>1919200</v>
      </c>
      <c r="P247" s="17">
        <v>1919200</v>
      </c>
      <c r="Q247" s="17">
        <v>1919200</v>
      </c>
      <c r="R247" s="17">
        <v>1919200</v>
      </c>
      <c r="S247" s="17">
        <v>1919200</v>
      </c>
      <c r="T247" s="17">
        <v>1919200</v>
      </c>
      <c r="U247" s="17">
        <v>1919200</v>
      </c>
      <c r="V247" s="17">
        <v>1919200</v>
      </c>
      <c r="W247" s="17">
        <v>1919200</v>
      </c>
      <c r="X247" s="17">
        <v>1919200</v>
      </c>
    </row>
    <row r="248" spans="2:24">
      <c r="B248" s="20">
        <v>1</v>
      </c>
      <c r="C248" s="25">
        <v>2860000</v>
      </c>
      <c r="D248" s="11">
        <f>IF(AND($N248&gt;' '!F$13,' '!F$13&gt;=$C248),1,0)</f>
        <v>0</v>
      </c>
      <c r="E248" s="11">
        <f>IF(AND($N248&gt;' '!G$13,' '!G$13&gt;=$C248),1,0)</f>
        <v>0</v>
      </c>
      <c r="F248" s="11">
        <f>IF(AND($N248&gt;' '!H$13,' '!H$13&gt;=$C248),1,0)</f>
        <v>0</v>
      </c>
      <c r="G248" s="11">
        <f>IF(AND($N248&gt;' '!I$13,' '!I$13&gt;=$C248),1,0)</f>
        <v>0</v>
      </c>
      <c r="H248" s="11">
        <f>IF(AND($N248&gt;' '!J$13,' '!J$13&gt;=$C248),1,0)</f>
        <v>0</v>
      </c>
      <c r="I248" s="11">
        <f>IF(AND($N248&gt;' '!K$13,' '!K$13&gt;=$C248),1,0)</f>
        <v>0</v>
      </c>
      <c r="J248" s="11">
        <f>IF(AND($N248&gt;' '!L$13,' '!L$13&gt;=$C248),1,0)</f>
        <v>0</v>
      </c>
      <c r="K248" s="11">
        <f>IF(AND($N248&gt;' '!M$13,' '!M$13&gt;=$C248),1,0)</f>
        <v>0</v>
      </c>
      <c r="L248" s="11">
        <f>IF(AND($N248&gt;' '!N$13,' '!N$13&gt;=$C248),1,0)</f>
        <v>0</v>
      </c>
      <c r="M248" s="11">
        <f>IF(AND($N248&gt;' '!O$13,' '!O$13&gt;=$C248),1,0)</f>
        <v>0</v>
      </c>
      <c r="N248" s="25">
        <v>2864000</v>
      </c>
      <c r="O248" s="17">
        <v>1922000</v>
      </c>
      <c r="P248" s="17">
        <v>1922000</v>
      </c>
      <c r="Q248" s="17">
        <v>1922000</v>
      </c>
      <c r="R248" s="17">
        <v>1922000</v>
      </c>
      <c r="S248" s="17">
        <v>1922000</v>
      </c>
      <c r="T248" s="17">
        <v>1922000</v>
      </c>
      <c r="U248" s="17">
        <v>1922000</v>
      </c>
      <c r="V248" s="17">
        <v>1922000</v>
      </c>
      <c r="W248" s="17">
        <v>1922000</v>
      </c>
      <c r="X248" s="17">
        <v>1922000</v>
      </c>
    </row>
    <row r="249" spans="2:24">
      <c r="B249" s="20">
        <v>2</v>
      </c>
      <c r="C249" s="25">
        <v>2864000</v>
      </c>
      <c r="D249" s="11">
        <f>IF(AND($N249&gt;' '!F$13,' '!F$13&gt;=$C249),1,0)</f>
        <v>0</v>
      </c>
      <c r="E249" s="11">
        <f>IF(AND($N249&gt;' '!G$13,' '!G$13&gt;=$C249),1,0)</f>
        <v>0</v>
      </c>
      <c r="F249" s="11">
        <f>IF(AND($N249&gt;' '!H$13,' '!H$13&gt;=$C249),1,0)</f>
        <v>0</v>
      </c>
      <c r="G249" s="11">
        <f>IF(AND($N249&gt;' '!I$13,' '!I$13&gt;=$C249),1,0)</f>
        <v>0</v>
      </c>
      <c r="H249" s="11">
        <f>IF(AND($N249&gt;' '!J$13,' '!J$13&gt;=$C249),1,0)</f>
        <v>0</v>
      </c>
      <c r="I249" s="11">
        <f>IF(AND($N249&gt;' '!K$13,' '!K$13&gt;=$C249),1,0)</f>
        <v>0</v>
      </c>
      <c r="J249" s="11">
        <f>IF(AND($N249&gt;' '!L$13,' '!L$13&gt;=$C249),1,0)</f>
        <v>0</v>
      </c>
      <c r="K249" s="11">
        <f>IF(AND($N249&gt;' '!M$13,' '!M$13&gt;=$C249),1,0)</f>
        <v>0</v>
      </c>
      <c r="L249" s="11">
        <f>IF(AND($N249&gt;' '!N$13,' '!N$13&gt;=$C249),1,0)</f>
        <v>0</v>
      </c>
      <c r="M249" s="11">
        <f>IF(AND($N249&gt;' '!O$13,' '!O$13&gt;=$C249),1,0)</f>
        <v>0</v>
      </c>
      <c r="N249" s="25">
        <v>2868000</v>
      </c>
      <c r="O249" s="17">
        <v>1924800</v>
      </c>
      <c r="P249" s="17">
        <v>1924800</v>
      </c>
      <c r="Q249" s="17">
        <v>1924800</v>
      </c>
      <c r="R249" s="17">
        <v>1924800</v>
      </c>
      <c r="S249" s="17">
        <v>1924800</v>
      </c>
      <c r="T249" s="17">
        <v>1924800</v>
      </c>
      <c r="U249" s="17">
        <v>1924800</v>
      </c>
      <c r="V249" s="17">
        <v>1924800</v>
      </c>
      <c r="W249" s="17">
        <v>1924800</v>
      </c>
      <c r="X249" s="17">
        <v>1924800</v>
      </c>
    </row>
    <row r="250" spans="2:24">
      <c r="B250" s="20">
        <v>3</v>
      </c>
      <c r="C250" s="26">
        <v>2868000</v>
      </c>
      <c r="D250" s="11">
        <f>IF(AND($N250&gt;' '!F$13,' '!F$13&gt;=$C250),1,0)</f>
        <v>0</v>
      </c>
      <c r="E250" s="11">
        <f>IF(AND($N250&gt;' '!G$13,' '!G$13&gt;=$C250),1,0)</f>
        <v>0</v>
      </c>
      <c r="F250" s="11">
        <f>IF(AND($N250&gt;' '!H$13,' '!H$13&gt;=$C250),1,0)</f>
        <v>0</v>
      </c>
      <c r="G250" s="11">
        <f>IF(AND($N250&gt;' '!I$13,' '!I$13&gt;=$C250),1,0)</f>
        <v>0</v>
      </c>
      <c r="H250" s="11">
        <f>IF(AND($N250&gt;' '!J$13,' '!J$13&gt;=$C250),1,0)</f>
        <v>0</v>
      </c>
      <c r="I250" s="11">
        <f>IF(AND($N250&gt;' '!K$13,' '!K$13&gt;=$C250),1,0)</f>
        <v>0</v>
      </c>
      <c r="J250" s="11">
        <f>IF(AND($N250&gt;' '!L$13,' '!L$13&gt;=$C250),1,0)</f>
        <v>0</v>
      </c>
      <c r="K250" s="11">
        <f>IF(AND($N250&gt;' '!M$13,' '!M$13&gt;=$C250),1,0)</f>
        <v>0</v>
      </c>
      <c r="L250" s="11">
        <f>IF(AND($N250&gt;' '!N$13,' '!N$13&gt;=$C250),1,0)</f>
        <v>0</v>
      </c>
      <c r="M250" s="11">
        <f>IF(AND($N250&gt;' '!O$13,' '!O$13&gt;=$C250),1,0)</f>
        <v>0</v>
      </c>
      <c r="N250" s="26">
        <v>2872000</v>
      </c>
      <c r="O250" s="17">
        <v>1927600</v>
      </c>
      <c r="P250" s="17">
        <v>1927600</v>
      </c>
      <c r="Q250" s="17">
        <v>1927600</v>
      </c>
      <c r="R250" s="17">
        <v>1927600</v>
      </c>
      <c r="S250" s="17">
        <v>1927600</v>
      </c>
      <c r="T250" s="17">
        <v>1927600</v>
      </c>
      <c r="U250" s="17">
        <v>1927600</v>
      </c>
      <c r="V250" s="17">
        <v>1927600</v>
      </c>
      <c r="W250" s="17">
        <v>1927600</v>
      </c>
      <c r="X250" s="17">
        <v>1927600</v>
      </c>
    </row>
    <row r="251" spans="2:24">
      <c r="B251" s="20">
        <v>4</v>
      </c>
      <c r="C251" s="25">
        <v>2872000</v>
      </c>
      <c r="D251" s="11">
        <f>IF(AND($N251&gt;' '!F$13,' '!F$13&gt;=$C251),1,0)</f>
        <v>0</v>
      </c>
      <c r="E251" s="11">
        <f>IF(AND($N251&gt;' '!G$13,' '!G$13&gt;=$C251),1,0)</f>
        <v>0</v>
      </c>
      <c r="F251" s="11">
        <f>IF(AND($N251&gt;' '!H$13,' '!H$13&gt;=$C251),1,0)</f>
        <v>0</v>
      </c>
      <c r="G251" s="11">
        <f>IF(AND($N251&gt;' '!I$13,' '!I$13&gt;=$C251),1,0)</f>
        <v>0</v>
      </c>
      <c r="H251" s="11">
        <f>IF(AND($N251&gt;' '!J$13,' '!J$13&gt;=$C251),1,0)</f>
        <v>0</v>
      </c>
      <c r="I251" s="11">
        <f>IF(AND($N251&gt;' '!K$13,' '!K$13&gt;=$C251),1,0)</f>
        <v>0</v>
      </c>
      <c r="J251" s="11">
        <f>IF(AND($N251&gt;' '!L$13,' '!L$13&gt;=$C251),1,0)</f>
        <v>0</v>
      </c>
      <c r="K251" s="11">
        <f>IF(AND($N251&gt;' '!M$13,' '!M$13&gt;=$C251),1,0)</f>
        <v>0</v>
      </c>
      <c r="L251" s="11">
        <f>IF(AND($N251&gt;' '!N$13,' '!N$13&gt;=$C251),1,0)</f>
        <v>0</v>
      </c>
      <c r="M251" s="11">
        <f>IF(AND($N251&gt;' '!O$13,' '!O$13&gt;=$C251),1,0)</f>
        <v>0</v>
      </c>
      <c r="N251" s="25">
        <v>2876000</v>
      </c>
      <c r="O251" s="17">
        <v>1930400</v>
      </c>
      <c r="P251" s="17">
        <v>1930400</v>
      </c>
      <c r="Q251" s="17">
        <v>1930400</v>
      </c>
      <c r="R251" s="17">
        <v>1930400</v>
      </c>
      <c r="S251" s="17">
        <v>1930400</v>
      </c>
      <c r="T251" s="17">
        <v>1930400</v>
      </c>
      <c r="U251" s="17">
        <v>1930400</v>
      </c>
      <c r="V251" s="17">
        <v>1930400</v>
      </c>
      <c r="W251" s="17">
        <v>1930400</v>
      </c>
      <c r="X251" s="17">
        <v>1930400</v>
      </c>
    </row>
    <row r="252" spans="2:24">
      <c r="B252" s="18">
        <v>5</v>
      </c>
      <c r="C252" s="25">
        <v>2876000</v>
      </c>
      <c r="D252" s="11">
        <f>IF(AND($N252&gt;' '!F$13,' '!F$13&gt;=$C252),1,0)</f>
        <v>0</v>
      </c>
      <c r="E252" s="11">
        <f>IF(AND($N252&gt;' '!G$13,' '!G$13&gt;=$C252),1,0)</f>
        <v>0</v>
      </c>
      <c r="F252" s="11">
        <f>IF(AND($N252&gt;' '!H$13,' '!H$13&gt;=$C252),1,0)</f>
        <v>0</v>
      </c>
      <c r="G252" s="11">
        <f>IF(AND($N252&gt;' '!I$13,' '!I$13&gt;=$C252),1,0)</f>
        <v>0</v>
      </c>
      <c r="H252" s="11">
        <f>IF(AND($N252&gt;' '!J$13,' '!J$13&gt;=$C252),1,0)</f>
        <v>0</v>
      </c>
      <c r="I252" s="11">
        <f>IF(AND($N252&gt;' '!K$13,' '!K$13&gt;=$C252),1,0)</f>
        <v>0</v>
      </c>
      <c r="J252" s="11">
        <f>IF(AND($N252&gt;' '!L$13,' '!L$13&gt;=$C252),1,0)</f>
        <v>0</v>
      </c>
      <c r="K252" s="11">
        <f>IF(AND($N252&gt;' '!M$13,' '!M$13&gt;=$C252),1,0)</f>
        <v>0</v>
      </c>
      <c r="L252" s="11">
        <f>IF(AND($N252&gt;' '!N$13,' '!N$13&gt;=$C252),1,0)</f>
        <v>0</v>
      </c>
      <c r="M252" s="11">
        <f>IF(AND($N252&gt;' '!O$13,' '!O$13&gt;=$C252),1,0)</f>
        <v>0</v>
      </c>
      <c r="N252" s="25">
        <v>2880000</v>
      </c>
      <c r="O252" s="17">
        <v>1933200</v>
      </c>
      <c r="P252" s="17">
        <v>1933200</v>
      </c>
      <c r="Q252" s="17">
        <v>1933200</v>
      </c>
      <c r="R252" s="17">
        <v>1933200</v>
      </c>
      <c r="S252" s="17">
        <v>1933200</v>
      </c>
      <c r="T252" s="17">
        <v>1933200</v>
      </c>
      <c r="U252" s="17">
        <v>1933200</v>
      </c>
      <c r="V252" s="17">
        <v>1933200</v>
      </c>
      <c r="W252" s="17">
        <v>1933200</v>
      </c>
      <c r="X252" s="17">
        <v>1933200</v>
      </c>
    </row>
    <row r="253" spans="2:24">
      <c r="B253" s="20">
        <v>1</v>
      </c>
      <c r="C253" s="25">
        <v>2880000</v>
      </c>
      <c r="D253" s="11">
        <f>IF(AND($N253&gt;' '!F$13,' '!F$13&gt;=$C253),1,0)</f>
        <v>0</v>
      </c>
      <c r="E253" s="11">
        <f>IF(AND($N253&gt;' '!G$13,' '!G$13&gt;=$C253),1,0)</f>
        <v>0</v>
      </c>
      <c r="F253" s="11">
        <f>IF(AND($N253&gt;' '!H$13,' '!H$13&gt;=$C253),1,0)</f>
        <v>0</v>
      </c>
      <c r="G253" s="11">
        <f>IF(AND($N253&gt;' '!I$13,' '!I$13&gt;=$C253),1,0)</f>
        <v>0</v>
      </c>
      <c r="H253" s="11">
        <f>IF(AND($N253&gt;' '!J$13,' '!J$13&gt;=$C253),1,0)</f>
        <v>0</v>
      </c>
      <c r="I253" s="11">
        <f>IF(AND($N253&gt;' '!K$13,' '!K$13&gt;=$C253),1,0)</f>
        <v>0</v>
      </c>
      <c r="J253" s="11">
        <f>IF(AND($N253&gt;' '!L$13,' '!L$13&gt;=$C253),1,0)</f>
        <v>0</v>
      </c>
      <c r="K253" s="11">
        <f>IF(AND($N253&gt;' '!M$13,' '!M$13&gt;=$C253),1,0)</f>
        <v>0</v>
      </c>
      <c r="L253" s="11">
        <f>IF(AND($N253&gt;' '!N$13,' '!N$13&gt;=$C253),1,0)</f>
        <v>0</v>
      </c>
      <c r="M253" s="11">
        <f>IF(AND($N253&gt;' '!O$13,' '!O$13&gt;=$C253),1,0)</f>
        <v>0</v>
      </c>
      <c r="N253" s="25">
        <v>2884000</v>
      </c>
      <c r="O253" s="17">
        <v>1936000</v>
      </c>
      <c r="P253" s="17">
        <v>1936000</v>
      </c>
      <c r="Q253" s="17">
        <v>1936000</v>
      </c>
      <c r="R253" s="17">
        <v>1936000</v>
      </c>
      <c r="S253" s="17">
        <v>1936000</v>
      </c>
      <c r="T253" s="17">
        <v>1936000</v>
      </c>
      <c r="U253" s="17">
        <v>1936000</v>
      </c>
      <c r="V253" s="17">
        <v>1936000</v>
      </c>
      <c r="W253" s="17">
        <v>1936000</v>
      </c>
      <c r="X253" s="17">
        <v>1936000</v>
      </c>
    </row>
    <row r="254" spans="2:24">
      <c r="B254" s="20">
        <v>2</v>
      </c>
      <c r="C254" s="25">
        <v>2884000</v>
      </c>
      <c r="D254" s="11">
        <f>IF(AND($N254&gt;' '!F$13,' '!F$13&gt;=$C254),1,0)</f>
        <v>0</v>
      </c>
      <c r="E254" s="11">
        <f>IF(AND($N254&gt;' '!G$13,' '!G$13&gt;=$C254),1,0)</f>
        <v>0</v>
      </c>
      <c r="F254" s="11">
        <f>IF(AND($N254&gt;' '!H$13,' '!H$13&gt;=$C254),1,0)</f>
        <v>0</v>
      </c>
      <c r="G254" s="11">
        <f>IF(AND($N254&gt;' '!I$13,' '!I$13&gt;=$C254),1,0)</f>
        <v>0</v>
      </c>
      <c r="H254" s="11">
        <f>IF(AND($N254&gt;' '!J$13,' '!J$13&gt;=$C254),1,0)</f>
        <v>0</v>
      </c>
      <c r="I254" s="11">
        <f>IF(AND($N254&gt;' '!K$13,' '!K$13&gt;=$C254),1,0)</f>
        <v>0</v>
      </c>
      <c r="J254" s="11">
        <f>IF(AND($N254&gt;' '!L$13,' '!L$13&gt;=$C254),1,0)</f>
        <v>0</v>
      </c>
      <c r="K254" s="11">
        <f>IF(AND($N254&gt;' '!M$13,' '!M$13&gt;=$C254),1,0)</f>
        <v>0</v>
      </c>
      <c r="L254" s="11">
        <f>IF(AND($N254&gt;' '!N$13,' '!N$13&gt;=$C254),1,0)</f>
        <v>0</v>
      </c>
      <c r="M254" s="11">
        <f>IF(AND($N254&gt;' '!O$13,' '!O$13&gt;=$C254),1,0)</f>
        <v>0</v>
      </c>
      <c r="N254" s="25">
        <v>2888000</v>
      </c>
      <c r="O254" s="17">
        <v>1938800</v>
      </c>
      <c r="P254" s="17">
        <v>1938800</v>
      </c>
      <c r="Q254" s="17">
        <v>1938800</v>
      </c>
      <c r="R254" s="17">
        <v>1938800</v>
      </c>
      <c r="S254" s="17">
        <v>1938800</v>
      </c>
      <c r="T254" s="17">
        <v>1938800</v>
      </c>
      <c r="U254" s="17">
        <v>1938800</v>
      </c>
      <c r="V254" s="17">
        <v>1938800</v>
      </c>
      <c r="W254" s="17">
        <v>1938800</v>
      </c>
      <c r="X254" s="17">
        <v>1938800</v>
      </c>
    </row>
    <row r="255" spans="2:24">
      <c r="B255" s="20">
        <v>3</v>
      </c>
      <c r="C255" s="26">
        <v>2888000</v>
      </c>
      <c r="D255" s="11">
        <f>IF(AND($N255&gt;' '!F$13,' '!F$13&gt;=$C255),1,0)</f>
        <v>0</v>
      </c>
      <c r="E255" s="11">
        <f>IF(AND($N255&gt;' '!G$13,' '!G$13&gt;=$C255),1,0)</f>
        <v>0</v>
      </c>
      <c r="F255" s="11">
        <f>IF(AND($N255&gt;' '!H$13,' '!H$13&gt;=$C255),1,0)</f>
        <v>0</v>
      </c>
      <c r="G255" s="11">
        <f>IF(AND($N255&gt;' '!I$13,' '!I$13&gt;=$C255),1,0)</f>
        <v>0</v>
      </c>
      <c r="H255" s="11">
        <f>IF(AND($N255&gt;' '!J$13,' '!J$13&gt;=$C255),1,0)</f>
        <v>0</v>
      </c>
      <c r="I255" s="11">
        <f>IF(AND($N255&gt;' '!K$13,' '!K$13&gt;=$C255),1,0)</f>
        <v>0</v>
      </c>
      <c r="J255" s="11">
        <f>IF(AND($N255&gt;' '!L$13,' '!L$13&gt;=$C255),1,0)</f>
        <v>0</v>
      </c>
      <c r="K255" s="11">
        <f>IF(AND($N255&gt;' '!M$13,' '!M$13&gt;=$C255),1,0)</f>
        <v>0</v>
      </c>
      <c r="L255" s="11">
        <f>IF(AND($N255&gt;' '!N$13,' '!N$13&gt;=$C255),1,0)</f>
        <v>0</v>
      </c>
      <c r="M255" s="11">
        <f>IF(AND($N255&gt;' '!O$13,' '!O$13&gt;=$C255),1,0)</f>
        <v>0</v>
      </c>
      <c r="N255" s="26">
        <v>2892000</v>
      </c>
      <c r="O255" s="17">
        <v>1941600</v>
      </c>
      <c r="P255" s="17">
        <v>1941600</v>
      </c>
      <c r="Q255" s="17">
        <v>1941600</v>
      </c>
      <c r="R255" s="17">
        <v>1941600</v>
      </c>
      <c r="S255" s="17">
        <v>1941600</v>
      </c>
      <c r="T255" s="17">
        <v>1941600</v>
      </c>
      <c r="U255" s="17">
        <v>1941600</v>
      </c>
      <c r="V255" s="17">
        <v>1941600</v>
      </c>
      <c r="W255" s="17">
        <v>1941600</v>
      </c>
      <c r="X255" s="17">
        <v>1941600</v>
      </c>
    </row>
    <row r="256" spans="2:24">
      <c r="B256" s="20">
        <v>4</v>
      </c>
      <c r="C256" s="25">
        <v>2892000</v>
      </c>
      <c r="D256" s="11">
        <f>IF(AND($N256&gt;' '!F$13,' '!F$13&gt;=$C256),1,0)</f>
        <v>0</v>
      </c>
      <c r="E256" s="11">
        <f>IF(AND($N256&gt;' '!G$13,' '!G$13&gt;=$C256),1,0)</f>
        <v>0</v>
      </c>
      <c r="F256" s="11">
        <f>IF(AND($N256&gt;' '!H$13,' '!H$13&gt;=$C256),1,0)</f>
        <v>0</v>
      </c>
      <c r="G256" s="11">
        <f>IF(AND($N256&gt;' '!I$13,' '!I$13&gt;=$C256),1,0)</f>
        <v>0</v>
      </c>
      <c r="H256" s="11">
        <f>IF(AND($N256&gt;' '!J$13,' '!J$13&gt;=$C256),1,0)</f>
        <v>0</v>
      </c>
      <c r="I256" s="11">
        <f>IF(AND($N256&gt;' '!K$13,' '!K$13&gt;=$C256),1,0)</f>
        <v>0</v>
      </c>
      <c r="J256" s="11">
        <f>IF(AND($N256&gt;' '!L$13,' '!L$13&gt;=$C256),1,0)</f>
        <v>0</v>
      </c>
      <c r="K256" s="11">
        <f>IF(AND($N256&gt;' '!M$13,' '!M$13&gt;=$C256),1,0)</f>
        <v>0</v>
      </c>
      <c r="L256" s="11">
        <f>IF(AND($N256&gt;' '!N$13,' '!N$13&gt;=$C256),1,0)</f>
        <v>0</v>
      </c>
      <c r="M256" s="11">
        <f>IF(AND($N256&gt;' '!O$13,' '!O$13&gt;=$C256),1,0)</f>
        <v>0</v>
      </c>
      <c r="N256" s="25">
        <v>2896000</v>
      </c>
      <c r="O256" s="17">
        <v>1944400</v>
      </c>
      <c r="P256" s="17">
        <v>1944400</v>
      </c>
      <c r="Q256" s="17">
        <v>1944400</v>
      </c>
      <c r="R256" s="17">
        <v>1944400</v>
      </c>
      <c r="S256" s="17">
        <v>1944400</v>
      </c>
      <c r="T256" s="17">
        <v>1944400</v>
      </c>
      <c r="U256" s="17">
        <v>1944400</v>
      </c>
      <c r="V256" s="17">
        <v>1944400</v>
      </c>
      <c r="W256" s="17">
        <v>1944400</v>
      </c>
      <c r="X256" s="17">
        <v>1944400</v>
      </c>
    </row>
    <row r="257" spans="2:24">
      <c r="B257" s="18">
        <v>5</v>
      </c>
      <c r="C257" s="25">
        <v>2896000</v>
      </c>
      <c r="D257" s="11">
        <f>IF(AND($N257&gt;' '!F$13,' '!F$13&gt;=$C257),1,0)</f>
        <v>0</v>
      </c>
      <c r="E257" s="11">
        <f>IF(AND($N257&gt;' '!G$13,' '!G$13&gt;=$C257),1,0)</f>
        <v>0</v>
      </c>
      <c r="F257" s="11">
        <f>IF(AND($N257&gt;' '!H$13,' '!H$13&gt;=$C257),1,0)</f>
        <v>0</v>
      </c>
      <c r="G257" s="11">
        <f>IF(AND($N257&gt;' '!I$13,' '!I$13&gt;=$C257),1,0)</f>
        <v>0</v>
      </c>
      <c r="H257" s="11">
        <f>IF(AND($N257&gt;' '!J$13,' '!J$13&gt;=$C257),1,0)</f>
        <v>0</v>
      </c>
      <c r="I257" s="11">
        <f>IF(AND($N257&gt;' '!K$13,' '!K$13&gt;=$C257),1,0)</f>
        <v>0</v>
      </c>
      <c r="J257" s="11">
        <f>IF(AND($N257&gt;' '!L$13,' '!L$13&gt;=$C257),1,0)</f>
        <v>0</v>
      </c>
      <c r="K257" s="11">
        <f>IF(AND($N257&gt;' '!M$13,' '!M$13&gt;=$C257),1,0)</f>
        <v>0</v>
      </c>
      <c r="L257" s="11">
        <f>IF(AND($N257&gt;' '!N$13,' '!N$13&gt;=$C257),1,0)</f>
        <v>0</v>
      </c>
      <c r="M257" s="11">
        <f>IF(AND($N257&gt;' '!O$13,' '!O$13&gt;=$C257),1,0)</f>
        <v>0</v>
      </c>
      <c r="N257" s="25">
        <v>2900000</v>
      </c>
      <c r="O257" s="17">
        <v>1947200</v>
      </c>
      <c r="P257" s="17">
        <v>1947200</v>
      </c>
      <c r="Q257" s="17">
        <v>1947200</v>
      </c>
      <c r="R257" s="17">
        <v>1947200</v>
      </c>
      <c r="S257" s="17">
        <v>1947200</v>
      </c>
      <c r="T257" s="17">
        <v>1947200</v>
      </c>
      <c r="U257" s="17">
        <v>1947200</v>
      </c>
      <c r="V257" s="17">
        <v>1947200</v>
      </c>
      <c r="W257" s="17">
        <v>1947200</v>
      </c>
      <c r="X257" s="17">
        <v>1947200</v>
      </c>
    </row>
    <row r="258" spans="2:24">
      <c r="B258" s="20">
        <v>1</v>
      </c>
      <c r="C258" s="25">
        <v>2900000</v>
      </c>
      <c r="D258" s="11">
        <f>IF(AND($N258&gt;' '!F$13,' '!F$13&gt;=$C258),1,0)</f>
        <v>0</v>
      </c>
      <c r="E258" s="11">
        <f>IF(AND($N258&gt;' '!G$13,' '!G$13&gt;=$C258),1,0)</f>
        <v>0</v>
      </c>
      <c r="F258" s="11">
        <f>IF(AND($N258&gt;' '!H$13,' '!H$13&gt;=$C258),1,0)</f>
        <v>0</v>
      </c>
      <c r="G258" s="11">
        <f>IF(AND($N258&gt;' '!I$13,' '!I$13&gt;=$C258),1,0)</f>
        <v>0</v>
      </c>
      <c r="H258" s="11">
        <f>IF(AND($N258&gt;' '!J$13,' '!J$13&gt;=$C258),1,0)</f>
        <v>0</v>
      </c>
      <c r="I258" s="11">
        <f>IF(AND($N258&gt;' '!K$13,' '!K$13&gt;=$C258),1,0)</f>
        <v>0</v>
      </c>
      <c r="J258" s="11">
        <f>IF(AND($N258&gt;' '!L$13,' '!L$13&gt;=$C258),1,0)</f>
        <v>0</v>
      </c>
      <c r="K258" s="11">
        <f>IF(AND($N258&gt;' '!M$13,' '!M$13&gt;=$C258),1,0)</f>
        <v>0</v>
      </c>
      <c r="L258" s="11">
        <f>IF(AND($N258&gt;' '!N$13,' '!N$13&gt;=$C258),1,0)</f>
        <v>0</v>
      </c>
      <c r="M258" s="11">
        <f>IF(AND($N258&gt;' '!O$13,' '!O$13&gt;=$C258),1,0)</f>
        <v>0</v>
      </c>
      <c r="N258" s="25">
        <v>2904000</v>
      </c>
      <c r="O258" s="17">
        <v>1950000</v>
      </c>
      <c r="P258" s="17">
        <v>1950000</v>
      </c>
      <c r="Q258" s="17">
        <v>1950000</v>
      </c>
      <c r="R258" s="17">
        <v>1950000</v>
      </c>
      <c r="S258" s="17">
        <v>1950000</v>
      </c>
      <c r="T258" s="17">
        <v>1950000</v>
      </c>
      <c r="U258" s="17">
        <v>1950000</v>
      </c>
      <c r="V258" s="17">
        <v>1950000</v>
      </c>
      <c r="W258" s="17">
        <v>1950000</v>
      </c>
      <c r="X258" s="17">
        <v>1950000</v>
      </c>
    </row>
    <row r="259" spans="2:24">
      <c r="B259" s="20">
        <v>2</v>
      </c>
      <c r="C259" s="25">
        <v>2904000</v>
      </c>
      <c r="D259" s="11">
        <f>IF(AND($N259&gt;' '!F$13,' '!F$13&gt;=$C259),1,0)</f>
        <v>0</v>
      </c>
      <c r="E259" s="11">
        <f>IF(AND($N259&gt;' '!G$13,' '!G$13&gt;=$C259),1,0)</f>
        <v>0</v>
      </c>
      <c r="F259" s="11">
        <f>IF(AND($N259&gt;' '!H$13,' '!H$13&gt;=$C259),1,0)</f>
        <v>0</v>
      </c>
      <c r="G259" s="11">
        <f>IF(AND($N259&gt;' '!I$13,' '!I$13&gt;=$C259),1,0)</f>
        <v>0</v>
      </c>
      <c r="H259" s="11">
        <f>IF(AND($N259&gt;' '!J$13,' '!J$13&gt;=$C259),1,0)</f>
        <v>0</v>
      </c>
      <c r="I259" s="11">
        <f>IF(AND($N259&gt;' '!K$13,' '!K$13&gt;=$C259),1,0)</f>
        <v>0</v>
      </c>
      <c r="J259" s="11">
        <f>IF(AND($N259&gt;' '!L$13,' '!L$13&gt;=$C259),1,0)</f>
        <v>0</v>
      </c>
      <c r="K259" s="11">
        <f>IF(AND($N259&gt;' '!M$13,' '!M$13&gt;=$C259),1,0)</f>
        <v>0</v>
      </c>
      <c r="L259" s="11">
        <f>IF(AND($N259&gt;' '!N$13,' '!N$13&gt;=$C259),1,0)</f>
        <v>0</v>
      </c>
      <c r="M259" s="11">
        <f>IF(AND($N259&gt;' '!O$13,' '!O$13&gt;=$C259),1,0)</f>
        <v>0</v>
      </c>
      <c r="N259" s="25">
        <v>2908000</v>
      </c>
      <c r="O259" s="17">
        <v>1952800</v>
      </c>
      <c r="P259" s="17">
        <v>1952800</v>
      </c>
      <c r="Q259" s="17">
        <v>1952800</v>
      </c>
      <c r="R259" s="17">
        <v>1952800</v>
      </c>
      <c r="S259" s="17">
        <v>1952800</v>
      </c>
      <c r="T259" s="17">
        <v>1952800</v>
      </c>
      <c r="U259" s="17">
        <v>1952800</v>
      </c>
      <c r="V259" s="17">
        <v>1952800</v>
      </c>
      <c r="W259" s="17">
        <v>1952800</v>
      </c>
      <c r="X259" s="17">
        <v>1952800</v>
      </c>
    </row>
    <row r="260" spans="2:24">
      <c r="B260" s="20">
        <v>3</v>
      </c>
      <c r="C260" s="26">
        <v>2908000</v>
      </c>
      <c r="D260" s="11">
        <f>IF(AND($N260&gt;' '!F$13,' '!F$13&gt;=$C260),1,0)</f>
        <v>0</v>
      </c>
      <c r="E260" s="11">
        <f>IF(AND($N260&gt;' '!G$13,' '!G$13&gt;=$C260),1,0)</f>
        <v>0</v>
      </c>
      <c r="F260" s="11">
        <f>IF(AND($N260&gt;' '!H$13,' '!H$13&gt;=$C260),1,0)</f>
        <v>0</v>
      </c>
      <c r="G260" s="11">
        <f>IF(AND($N260&gt;' '!I$13,' '!I$13&gt;=$C260),1,0)</f>
        <v>0</v>
      </c>
      <c r="H260" s="11">
        <f>IF(AND($N260&gt;' '!J$13,' '!J$13&gt;=$C260),1,0)</f>
        <v>0</v>
      </c>
      <c r="I260" s="11">
        <f>IF(AND($N260&gt;' '!K$13,' '!K$13&gt;=$C260),1,0)</f>
        <v>0</v>
      </c>
      <c r="J260" s="11">
        <f>IF(AND($N260&gt;' '!L$13,' '!L$13&gt;=$C260),1,0)</f>
        <v>0</v>
      </c>
      <c r="K260" s="11">
        <f>IF(AND($N260&gt;' '!M$13,' '!M$13&gt;=$C260),1,0)</f>
        <v>0</v>
      </c>
      <c r="L260" s="11">
        <f>IF(AND($N260&gt;' '!N$13,' '!N$13&gt;=$C260),1,0)</f>
        <v>0</v>
      </c>
      <c r="M260" s="11">
        <f>IF(AND($N260&gt;' '!O$13,' '!O$13&gt;=$C260),1,0)</f>
        <v>0</v>
      </c>
      <c r="N260" s="26">
        <v>2912000</v>
      </c>
      <c r="O260" s="17">
        <v>1955600</v>
      </c>
      <c r="P260" s="17">
        <v>1955600</v>
      </c>
      <c r="Q260" s="17">
        <v>1955600</v>
      </c>
      <c r="R260" s="17">
        <v>1955600</v>
      </c>
      <c r="S260" s="17">
        <v>1955600</v>
      </c>
      <c r="T260" s="17">
        <v>1955600</v>
      </c>
      <c r="U260" s="17">
        <v>1955600</v>
      </c>
      <c r="V260" s="17">
        <v>1955600</v>
      </c>
      <c r="W260" s="17">
        <v>1955600</v>
      </c>
      <c r="X260" s="17">
        <v>1955600</v>
      </c>
    </row>
    <row r="261" spans="2:24">
      <c r="B261" s="20">
        <v>4</v>
      </c>
      <c r="C261" s="25">
        <v>2912000</v>
      </c>
      <c r="D261" s="11">
        <f>IF(AND($N261&gt;' '!F$13,' '!F$13&gt;=$C261),1,0)</f>
        <v>0</v>
      </c>
      <c r="E261" s="11">
        <f>IF(AND($N261&gt;' '!G$13,' '!G$13&gt;=$C261),1,0)</f>
        <v>0</v>
      </c>
      <c r="F261" s="11">
        <f>IF(AND($N261&gt;' '!H$13,' '!H$13&gt;=$C261),1,0)</f>
        <v>0</v>
      </c>
      <c r="G261" s="11">
        <f>IF(AND($N261&gt;' '!I$13,' '!I$13&gt;=$C261),1,0)</f>
        <v>0</v>
      </c>
      <c r="H261" s="11">
        <f>IF(AND($N261&gt;' '!J$13,' '!J$13&gt;=$C261),1,0)</f>
        <v>0</v>
      </c>
      <c r="I261" s="11">
        <f>IF(AND($N261&gt;' '!K$13,' '!K$13&gt;=$C261),1,0)</f>
        <v>0</v>
      </c>
      <c r="J261" s="11">
        <f>IF(AND($N261&gt;' '!L$13,' '!L$13&gt;=$C261),1,0)</f>
        <v>0</v>
      </c>
      <c r="K261" s="11">
        <f>IF(AND($N261&gt;' '!M$13,' '!M$13&gt;=$C261),1,0)</f>
        <v>0</v>
      </c>
      <c r="L261" s="11">
        <f>IF(AND($N261&gt;' '!N$13,' '!N$13&gt;=$C261),1,0)</f>
        <v>0</v>
      </c>
      <c r="M261" s="11">
        <f>IF(AND($N261&gt;' '!O$13,' '!O$13&gt;=$C261),1,0)</f>
        <v>0</v>
      </c>
      <c r="N261" s="25">
        <v>2916000</v>
      </c>
      <c r="O261" s="17">
        <v>1958400</v>
      </c>
      <c r="P261" s="17">
        <v>1958400</v>
      </c>
      <c r="Q261" s="17">
        <v>1958400</v>
      </c>
      <c r="R261" s="17">
        <v>1958400</v>
      </c>
      <c r="S261" s="17">
        <v>1958400</v>
      </c>
      <c r="T261" s="17">
        <v>1958400</v>
      </c>
      <c r="U261" s="17">
        <v>1958400</v>
      </c>
      <c r="V261" s="17">
        <v>1958400</v>
      </c>
      <c r="W261" s="17">
        <v>1958400</v>
      </c>
      <c r="X261" s="17">
        <v>1958400</v>
      </c>
    </row>
    <row r="262" spans="2:24">
      <c r="B262" s="18">
        <v>5</v>
      </c>
      <c r="C262" s="25">
        <v>2916000</v>
      </c>
      <c r="D262" s="11">
        <f>IF(AND($N262&gt;' '!F$13,' '!F$13&gt;=$C262),1,0)</f>
        <v>0</v>
      </c>
      <c r="E262" s="11">
        <f>IF(AND($N262&gt;' '!G$13,' '!G$13&gt;=$C262),1,0)</f>
        <v>0</v>
      </c>
      <c r="F262" s="11">
        <f>IF(AND($N262&gt;' '!H$13,' '!H$13&gt;=$C262),1,0)</f>
        <v>0</v>
      </c>
      <c r="G262" s="11">
        <f>IF(AND($N262&gt;' '!I$13,' '!I$13&gt;=$C262),1,0)</f>
        <v>0</v>
      </c>
      <c r="H262" s="11">
        <f>IF(AND($N262&gt;' '!J$13,' '!J$13&gt;=$C262),1,0)</f>
        <v>0</v>
      </c>
      <c r="I262" s="11">
        <f>IF(AND($N262&gt;' '!K$13,' '!K$13&gt;=$C262),1,0)</f>
        <v>0</v>
      </c>
      <c r="J262" s="11">
        <f>IF(AND($N262&gt;' '!L$13,' '!L$13&gt;=$C262),1,0)</f>
        <v>0</v>
      </c>
      <c r="K262" s="11">
        <f>IF(AND($N262&gt;' '!M$13,' '!M$13&gt;=$C262),1,0)</f>
        <v>0</v>
      </c>
      <c r="L262" s="11">
        <f>IF(AND($N262&gt;' '!N$13,' '!N$13&gt;=$C262),1,0)</f>
        <v>0</v>
      </c>
      <c r="M262" s="11">
        <f>IF(AND($N262&gt;' '!O$13,' '!O$13&gt;=$C262),1,0)</f>
        <v>0</v>
      </c>
      <c r="N262" s="25">
        <v>2920000</v>
      </c>
      <c r="O262" s="17">
        <v>1961200</v>
      </c>
      <c r="P262" s="17">
        <v>1961200</v>
      </c>
      <c r="Q262" s="17">
        <v>1961200</v>
      </c>
      <c r="R262" s="17">
        <v>1961200</v>
      </c>
      <c r="S262" s="17">
        <v>1961200</v>
      </c>
      <c r="T262" s="17">
        <v>1961200</v>
      </c>
      <c r="U262" s="17">
        <v>1961200</v>
      </c>
      <c r="V262" s="17">
        <v>1961200</v>
      </c>
      <c r="W262" s="17">
        <v>1961200</v>
      </c>
      <c r="X262" s="17">
        <v>1961200</v>
      </c>
    </row>
    <row r="263" spans="2:24">
      <c r="B263" s="20">
        <v>1</v>
      </c>
      <c r="C263" s="25">
        <v>2920000</v>
      </c>
      <c r="D263" s="11">
        <f>IF(AND($N263&gt;' '!F$13,' '!F$13&gt;=$C263),1,0)</f>
        <v>0</v>
      </c>
      <c r="E263" s="11">
        <f>IF(AND($N263&gt;' '!G$13,' '!G$13&gt;=$C263),1,0)</f>
        <v>0</v>
      </c>
      <c r="F263" s="11">
        <f>IF(AND($N263&gt;' '!H$13,' '!H$13&gt;=$C263),1,0)</f>
        <v>0</v>
      </c>
      <c r="G263" s="11">
        <f>IF(AND($N263&gt;' '!I$13,' '!I$13&gt;=$C263),1,0)</f>
        <v>0</v>
      </c>
      <c r="H263" s="11">
        <f>IF(AND($N263&gt;' '!J$13,' '!J$13&gt;=$C263),1,0)</f>
        <v>0</v>
      </c>
      <c r="I263" s="11">
        <f>IF(AND($N263&gt;' '!K$13,' '!K$13&gt;=$C263),1,0)</f>
        <v>0</v>
      </c>
      <c r="J263" s="11">
        <f>IF(AND($N263&gt;' '!L$13,' '!L$13&gt;=$C263),1,0)</f>
        <v>0</v>
      </c>
      <c r="K263" s="11">
        <f>IF(AND($N263&gt;' '!M$13,' '!M$13&gt;=$C263),1,0)</f>
        <v>0</v>
      </c>
      <c r="L263" s="11">
        <f>IF(AND($N263&gt;' '!N$13,' '!N$13&gt;=$C263),1,0)</f>
        <v>0</v>
      </c>
      <c r="M263" s="11">
        <f>IF(AND($N263&gt;' '!O$13,' '!O$13&gt;=$C263),1,0)</f>
        <v>0</v>
      </c>
      <c r="N263" s="25">
        <v>2924000</v>
      </c>
      <c r="O263" s="17">
        <v>1964000</v>
      </c>
      <c r="P263" s="17">
        <v>1964000</v>
      </c>
      <c r="Q263" s="17">
        <v>1964000</v>
      </c>
      <c r="R263" s="17">
        <v>1964000</v>
      </c>
      <c r="S263" s="17">
        <v>1964000</v>
      </c>
      <c r="T263" s="17">
        <v>1964000</v>
      </c>
      <c r="U263" s="17">
        <v>1964000</v>
      </c>
      <c r="V263" s="17">
        <v>1964000</v>
      </c>
      <c r="W263" s="17">
        <v>1964000</v>
      </c>
      <c r="X263" s="17">
        <v>1964000</v>
      </c>
    </row>
    <row r="264" spans="2:24">
      <c r="B264" s="20">
        <v>2</v>
      </c>
      <c r="C264" s="25">
        <v>2924000</v>
      </c>
      <c r="D264" s="11">
        <f>IF(AND($N264&gt;' '!F$13,' '!F$13&gt;=$C264),1,0)</f>
        <v>0</v>
      </c>
      <c r="E264" s="11">
        <f>IF(AND($N264&gt;' '!G$13,' '!G$13&gt;=$C264),1,0)</f>
        <v>0</v>
      </c>
      <c r="F264" s="11">
        <f>IF(AND($N264&gt;' '!H$13,' '!H$13&gt;=$C264),1,0)</f>
        <v>0</v>
      </c>
      <c r="G264" s="11">
        <f>IF(AND($N264&gt;' '!I$13,' '!I$13&gt;=$C264),1,0)</f>
        <v>0</v>
      </c>
      <c r="H264" s="11">
        <f>IF(AND($N264&gt;' '!J$13,' '!J$13&gt;=$C264),1,0)</f>
        <v>0</v>
      </c>
      <c r="I264" s="11">
        <f>IF(AND($N264&gt;' '!K$13,' '!K$13&gt;=$C264),1,0)</f>
        <v>0</v>
      </c>
      <c r="J264" s="11">
        <f>IF(AND($N264&gt;' '!L$13,' '!L$13&gt;=$C264),1,0)</f>
        <v>0</v>
      </c>
      <c r="K264" s="11">
        <f>IF(AND($N264&gt;' '!M$13,' '!M$13&gt;=$C264),1,0)</f>
        <v>0</v>
      </c>
      <c r="L264" s="11">
        <f>IF(AND($N264&gt;' '!N$13,' '!N$13&gt;=$C264),1,0)</f>
        <v>0</v>
      </c>
      <c r="M264" s="11">
        <f>IF(AND($N264&gt;' '!O$13,' '!O$13&gt;=$C264),1,0)</f>
        <v>0</v>
      </c>
      <c r="N264" s="25">
        <v>2928000</v>
      </c>
      <c r="O264" s="17">
        <v>1966800</v>
      </c>
      <c r="P264" s="17">
        <v>1966800</v>
      </c>
      <c r="Q264" s="17">
        <v>1966800</v>
      </c>
      <c r="R264" s="17">
        <v>1966800</v>
      </c>
      <c r="S264" s="17">
        <v>1966800</v>
      </c>
      <c r="T264" s="17">
        <v>1966800</v>
      </c>
      <c r="U264" s="17">
        <v>1966800</v>
      </c>
      <c r="V264" s="17">
        <v>1966800</v>
      </c>
      <c r="W264" s="17">
        <v>1966800</v>
      </c>
      <c r="X264" s="17">
        <v>1966800</v>
      </c>
    </row>
    <row r="265" spans="2:24">
      <c r="B265" s="20">
        <v>3</v>
      </c>
      <c r="C265" s="26">
        <v>2928000</v>
      </c>
      <c r="D265" s="11">
        <f>IF(AND($N265&gt;' '!F$13,' '!F$13&gt;=$C265),1,0)</f>
        <v>0</v>
      </c>
      <c r="E265" s="11">
        <f>IF(AND($N265&gt;' '!G$13,' '!G$13&gt;=$C265),1,0)</f>
        <v>0</v>
      </c>
      <c r="F265" s="11">
        <f>IF(AND($N265&gt;' '!H$13,' '!H$13&gt;=$C265),1,0)</f>
        <v>0</v>
      </c>
      <c r="G265" s="11">
        <f>IF(AND($N265&gt;' '!I$13,' '!I$13&gt;=$C265),1,0)</f>
        <v>0</v>
      </c>
      <c r="H265" s="11">
        <f>IF(AND($N265&gt;' '!J$13,' '!J$13&gt;=$C265),1,0)</f>
        <v>0</v>
      </c>
      <c r="I265" s="11">
        <f>IF(AND($N265&gt;' '!K$13,' '!K$13&gt;=$C265),1,0)</f>
        <v>0</v>
      </c>
      <c r="J265" s="11">
        <f>IF(AND($N265&gt;' '!L$13,' '!L$13&gt;=$C265),1,0)</f>
        <v>0</v>
      </c>
      <c r="K265" s="11">
        <f>IF(AND($N265&gt;' '!M$13,' '!M$13&gt;=$C265),1,0)</f>
        <v>0</v>
      </c>
      <c r="L265" s="11">
        <f>IF(AND($N265&gt;' '!N$13,' '!N$13&gt;=$C265),1,0)</f>
        <v>0</v>
      </c>
      <c r="M265" s="11">
        <f>IF(AND($N265&gt;' '!O$13,' '!O$13&gt;=$C265),1,0)</f>
        <v>0</v>
      </c>
      <c r="N265" s="26">
        <v>2932000</v>
      </c>
      <c r="O265" s="17">
        <v>1969600</v>
      </c>
      <c r="P265" s="17">
        <v>1969600</v>
      </c>
      <c r="Q265" s="17">
        <v>1969600</v>
      </c>
      <c r="R265" s="17">
        <v>1969600</v>
      </c>
      <c r="S265" s="17">
        <v>1969600</v>
      </c>
      <c r="T265" s="17">
        <v>1969600</v>
      </c>
      <c r="U265" s="17">
        <v>1969600</v>
      </c>
      <c r="V265" s="17">
        <v>1969600</v>
      </c>
      <c r="W265" s="17">
        <v>1969600</v>
      </c>
      <c r="X265" s="17">
        <v>1969600</v>
      </c>
    </row>
    <row r="266" spans="2:24">
      <c r="B266" s="20">
        <v>4</v>
      </c>
      <c r="C266" s="25">
        <v>2932000</v>
      </c>
      <c r="D266" s="11">
        <f>IF(AND($N266&gt;' '!F$13,' '!F$13&gt;=$C266),1,0)</f>
        <v>0</v>
      </c>
      <c r="E266" s="11">
        <f>IF(AND($N266&gt;' '!G$13,' '!G$13&gt;=$C266),1,0)</f>
        <v>0</v>
      </c>
      <c r="F266" s="11">
        <f>IF(AND($N266&gt;' '!H$13,' '!H$13&gt;=$C266),1,0)</f>
        <v>0</v>
      </c>
      <c r="G266" s="11">
        <f>IF(AND($N266&gt;' '!I$13,' '!I$13&gt;=$C266),1,0)</f>
        <v>0</v>
      </c>
      <c r="H266" s="11">
        <f>IF(AND($N266&gt;' '!J$13,' '!J$13&gt;=$C266),1,0)</f>
        <v>0</v>
      </c>
      <c r="I266" s="11">
        <f>IF(AND($N266&gt;' '!K$13,' '!K$13&gt;=$C266),1,0)</f>
        <v>0</v>
      </c>
      <c r="J266" s="11">
        <f>IF(AND($N266&gt;' '!L$13,' '!L$13&gt;=$C266),1,0)</f>
        <v>0</v>
      </c>
      <c r="K266" s="11">
        <f>IF(AND($N266&gt;' '!M$13,' '!M$13&gt;=$C266),1,0)</f>
        <v>0</v>
      </c>
      <c r="L266" s="11">
        <f>IF(AND($N266&gt;' '!N$13,' '!N$13&gt;=$C266),1,0)</f>
        <v>0</v>
      </c>
      <c r="M266" s="11">
        <f>IF(AND($N266&gt;' '!O$13,' '!O$13&gt;=$C266),1,0)</f>
        <v>0</v>
      </c>
      <c r="N266" s="25">
        <v>2936000</v>
      </c>
      <c r="O266" s="17">
        <v>1972400</v>
      </c>
      <c r="P266" s="17">
        <v>1972400</v>
      </c>
      <c r="Q266" s="17">
        <v>1972400</v>
      </c>
      <c r="R266" s="17">
        <v>1972400</v>
      </c>
      <c r="S266" s="17">
        <v>1972400</v>
      </c>
      <c r="T266" s="17">
        <v>1972400</v>
      </c>
      <c r="U266" s="17">
        <v>1972400</v>
      </c>
      <c r="V266" s="17">
        <v>1972400</v>
      </c>
      <c r="W266" s="17">
        <v>1972400</v>
      </c>
      <c r="X266" s="17">
        <v>1972400</v>
      </c>
    </row>
    <row r="267" spans="2:24">
      <c r="B267" s="18">
        <v>5</v>
      </c>
      <c r="C267" s="25">
        <v>2936000</v>
      </c>
      <c r="D267" s="11">
        <f>IF(AND($N267&gt;' '!F$13,' '!F$13&gt;=$C267),1,0)</f>
        <v>0</v>
      </c>
      <c r="E267" s="11">
        <f>IF(AND($N267&gt;' '!G$13,' '!G$13&gt;=$C267),1,0)</f>
        <v>0</v>
      </c>
      <c r="F267" s="11">
        <f>IF(AND($N267&gt;' '!H$13,' '!H$13&gt;=$C267),1,0)</f>
        <v>0</v>
      </c>
      <c r="G267" s="11">
        <f>IF(AND($N267&gt;' '!I$13,' '!I$13&gt;=$C267),1,0)</f>
        <v>0</v>
      </c>
      <c r="H267" s="11">
        <f>IF(AND($N267&gt;' '!J$13,' '!J$13&gt;=$C267),1,0)</f>
        <v>0</v>
      </c>
      <c r="I267" s="11">
        <f>IF(AND($N267&gt;' '!K$13,' '!K$13&gt;=$C267),1,0)</f>
        <v>0</v>
      </c>
      <c r="J267" s="11">
        <f>IF(AND($N267&gt;' '!L$13,' '!L$13&gt;=$C267),1,0)</f>
        <v>0</v>
      </c>
      <c r="K267" s="11">
        <f>IF(AND($N267&gt;' '!M$13,' '!M$13&gt;=$C267),1,0)</f>
        <v>0</v>
      </c>
      <c r="L267" s="11">
        <f>IF(AND($N267&gt;' '!N$13,' '!N$13&gt;=$C267),1,0)</f>
        <v>0</v>
      </c>
      <c r="M267" s="11">
        <f>IF(AND($N267&gt;' '!O$13,' '!O$13&gt;=$C267),1,0)</f>
        <v>0</v>
      </c>
      <c r="N267" s="25">
        <v>2940000</v>
      </c>
      <c r="O267" s="17">
        <v>1975200</v>
      </c>
      <c r="P267" s="17">
        <v>1975200</v>
      </c>
      <c r="Q267" s="17">
        <v>1975200</v>
      </c>
      <c r="R267" s="17">
        <v>1975200</v>
      </c>
      <c r="S267" s="17">
        <v>1975200</v>
      </c>
      <c r="T267" s="17">
        <v>1975200</v>
      </c>
      <c r="U267" s="17">
        <v>1975200</v>
      </c>
      <c r="V267" s="17">
        <v>1975200</v>
      </c>
      <c r="W267" s="17">
        <v>1975200</v>
      </c>
      <c r="X267" s="17">
        <v>1975200</v>
      </c>
    </row>
    <row r="268" spans="2:24">
      <c r="B268" s="20">
        <v>1</v>
      </c>
      <c r="C268" s="25">
        <v>2940000</v>
      </c>
      <c r="D268" s="11">
        <f>IF(AND($N268&gt;' '!F$13,' '!F$13&gt;=$C268),1,0)</f>
        <v>0</v>
      </c>
      <c r="E268" s="11">
        <f>IF(AND($N268&gt;' '!G$13,' '!G$13&gt;=$C268),1,0)</f>
        <v>0</v>
      </c>
      <c r="F268" s="11">
        <f>IF(AND($N268&gt;' '!H$13,' '!H$13&gt;=$C268),1,0)</f>
        <v>0</v>
      </c>
      <c r="G268" s="11">
        <f>IF(AND($N268&gt;' '!I$13,' '!I$13&gt;=$C268),1,0)</f>
        <v>0</v>
      </c>
      <c r="H268" s="11">
        <f>IF(AND($N268&gt;' '!J$13,' '!J$13&gt;=$C268),1,0)</f>
        <v>0</v>
      </c>
      <c r="I268" s="11">
        <f>IF(AND($N268&gt;' '!K$13,' '!K$13&gt;=$C268),1,0)</f>
        <v>0</v>
      </c>
      <c r="J268" s="11">
        <f>IF(AND($N268&gt;' '!L$13,' '!L$13&gt;=$C268),1,0)</f>
        <v>0</v>
      </c>
      <c r="K268" s="11">
        <f>IF(AND($N268&gt;' '!M$13,' '!M$13&gt;=$C268),1,0)</f>
        <v>0</v>
      </c>
      <c r="L268" s="11">
        <f>IF(AND($N268&gt;' '!N$13,' '!N$13&gt;=$C268),1,0)</f>
        <v>0</v>
      </c>
      <c r="M268" s="11">
        <f>IF(AND($N268&gt;' '!O$13,' '!O$13&gt;=$C268),1,0)</f>
        <v>0</v>
      </c>
      <c r="N268" s="25">
        <v>2944000</v>
      </c>
      <c r="O268" s="17">
        <v>1978000</v>
      </c>
      <c r="P268" s="17">
        <v>1978000</v>
      </c>
      <c r="Q268" s="17">
        <v>1978000</v>
      </c>
      <c r="R268" s="17">
        <v>1978000</v>
      </c>
      <c r="S268" s="17">
        <v>1978000</v>
      </c>
      <c r="T268" s="17">
        <v>1978000</v>
      </c>
      <c r="U268" s="17">
        <v>1978000</v>
      </c>
      <c r="V268" s="17">
        <v>1978000</v>
      </c>
      <c r="W268" s="17">
        <v>1978000</v>
      </c>
      <c r="X268" s="17">
        <v>1978000</v>
      </c>
    </row>
    <row r="269" spans="2:24">
      <c r="B269" s="20">
        <v>2</v>
      </c>
      <c r="C269" s="25">
        <v>2944000</v>
      </c>
      <c r="D269" s="11">
        <f>IF(AND($N269&gt;' '!F$13,' '!F$13&gt;=$C269),1,0)</f>
        <v>0</v>
      </c>
      <c r="E269" s="11">
        <f>IF(AND($N269&gt;' '!G$13,' '!G$13&gt;=$C269),1,0)</f>
        <v>0</v>
      </c>
      <c r="F269" s="11">
        <f>IF(AND($N269&gt;' '!H$13,' '!H$13&gt;=$C269),1,0)</f>
        <v>0</v>
      </c>
      <c r="G269" s="11">
        <f>IF(AND($N269&gt;' '!I$13,' '!I$13&gt;=$C269),1,0)</f>
        <v>0</v>
      </c>
      <c r="H269" s="11">
        <f>IF(AND($N269&gt;' '!J$13,' '!J$13&gt;=$C269),1,0)</f>
        <v>0</v>
      </c>
      <c r="I269" s="11">
        <f>IF(AND($N269&gt;' '!K$13,' '!K$13&gt;=$C269),1,0)</f>
        <v>0</v>
      </c>
      <c r="J269" s="11">
        <f>IF(AND($N269&gt;' '!L$13,' '!L$13&gt;=$C269),1,0)</f>
        <v>0</v>
      </c>
      <c r="K269" s="11">
        <f>IF(AND($N269&gt;' '!M$13,' '!M$13&gt;=$C269),1,0)</f>
        <v>0</v>
      </c>
      <c r="L269" s="11">
        <f>IF(AND($N269&gt;' '!N$13,' '!N$13&gt;=$C269),1,0)</f>
        <v>0</v>
      </c>
      <c r="M269" s="11">
        <f>IF(AND($N269&gt;' '!O$13,' '!O$13&gt;=$C269),1,0)</f>
        <v>0</v>
      </c>
      <c r="N269" s="25">
        <v>2948000</v>
      </c>
      <c r="O269" s="17">
        <v>1980800</v>
      </c>
      <c r="P269" s="17">
        <v>1980800</v>
      </c>
      <c r="Q269" s="17">
        <v>1980800</v>
      </c>
      <c r="R269" s="17">
        <v>1980800</v>
      </c>
      <c r="S269" s="17">
        <v>1980800</v>
      </c>
      <c r="T269" s="17">
        <v>1980800</v>
      </c>
      <c r="U269" s="17">
        <v>1980800</v>
      </c>
      <c r="V269" s="17">
        <v>1980800</v>
      </c>
      <c r="W269" s="17">
        <v>1980800</v>
      </c>
      <c r="X269" s="17">
        <v>1980800</v>
      </c>
    </row>
    <row r="270" spans="2:24">
      <c r="B270" s="20">
        <v>3</v>
      </c>
      <c r="C270" s="26">
        <v>2948000</v>
      </c>
      <c r="D270" s="11">
        <f>IF(AND($N270&gt;' '!F$13,' '!F$13&gt;=$C270),1,0)</f>
        <v>0</v>
      </c>
      <c r="E270" s="11">
        <f>IF(AND($N270&gt;' '!G$13,' '!G$13&gt;=$C270),1,0)</f>
        <v>0</v>
      </c>
      <c r="F270" s="11">
        <f>IF(AND($N270&gt;' '!H$13,' '!H$13&gt;=$C270),1,0)</f>
        <v>0</v>
      </c>
      <c r="G270" s="11">
        <f>IF(AND($N270&gt;' '!I$13,' '!I$13&gt;=$C270),1,0)</f>
        <v>0</v>
      </c>
      <c r="H270" s="11">
        <f>IF(AND($N270&gt;' '!J$13,' '!J$13&gt;=$C270),1,0)</f>
        <v>0</v>
      </c>
      <c r="I270" s="11">
        <f>IF(AND($N270&gt;' '!K$13,' '!K$13&gt;=$C270),1,0)</f>
        <v>0</v>
      </c>
      <c r="J270" s="11">
        <f>IF(AND($N270&gt;' '!L$13,' '!L$13&gt;=$C270),1,0)</f>
        <v>0</v>
      </c>
      <c r="K270" s="11">
        <f>IF(AND($N270&gt;' '!M$13,' '!M$13&gt;=$C270),1,0)</f>
        <v>0</v>
      </c>
      <c r="L270" s="11">
        <f>IF(AND($N270&gt;' '!N$13,' '!N$13&gt;=$C270),1,0)</f>
        <v>0</v>
      </c>
      <c r="M270" s="11">
        <f>IF(AND($N270&gt;' '!O$13,' '!O$13&gt;=$C270),1,0)</f>
        <v>0</v>
      </c>
      <c r="N270" s="26">
        <v>2952000</v>
      </c>
      <c r="O270" s="17">
        <v>1983600</v>
      </c>
      <c r="P270" s="17">
        <v>1983600</v>
      </c>
      <c r="Q270" s="17">
        <v>1983600</v>
      </c>
      <c r="R270" s="17">
        <v>1983600</v>
      </c>
      <c r="S270" s="17">
        <v>1983600</v>
      </c>
      <c r="T270" s="17">
        <v>1983600</v>
      </c>
      <c r="U270" s="17">
        <v>1983600</v>
      </c>
      <c r="V270" s="17">
        <v>1983600</v>
      </c>
      <c r="W270" s="17">
        <v>1983600</v>
      </c>
      <c r="X270" s="17">
        <v>1983600</v>
      </c>
    </row>
    <row r="271" spans="2:24">
      <c r="B271" s="20">
        <v>4</v>
      </c>
      <c r="C271" s="25">
        <v>2952000</v>
      </c>
      <c r="D271" s="11">
        <f>IF(AND($N271&gt;' '!F$13,' '!F$13&gt;=$C271),1,0)</f>
        <v>0</v>
      </c>
      <c r="E271" s="11">
        <f>IF(AND($N271&gt;' '!G$13,' '!G$13&gt;=$C271),1,0)</f>
        <v>0</v>
      </c>
      <c r="F271" s="11">
        <f>IF(AND($N271&gt;' '!H$13,' '!H$13&gt;=$C271),1,0)</f>
        <v>0</v>
      </c>
      <c r="G271" s="11">
        <f>IF(AND($N271&gt;' '!I$13,' '!I$13&gt;=$C271),1,0)</f>
        <v>0</v>
      </c>
      <c r="H271" s="11">
        <f>IF(AND($N271&gt;' '!J$13,' '!J$13&gt;=$C271),1,0)</f>
        <v>0</v>
      </c>
      <c r="I271" s="11">
        <f>IF(AND($N271&gt;' '!K$13,' '!K$13&gt;=$C271),1,0)</f>
        <v>0</v>
      </c>
      <c r="J271" s="11">
        <f>IF(AND($N271&gt;' '!L$13,' '!L$13&gt;=$C271),1,0)</f>
        <v>0</v>
      </c>
      <c r="K271" s="11">
        <f>IF(AND($N271&gt;' '!M$13,' '!M$13&gt;=$C271),1,0)</f>
        <v>0</v>
      </c>
      <c r="L271" s="11">
        <f>IF(AND($N271&gt;' '!N$13,' '!N$13&gt;=$C271),1,0)</f>
        <v>0</v>
      </c>
      <c r="M271" s="11">
        <f>IF(AND($N271&gt;' '!O$13,' '!O$13&gt;=$C271),1,0)</f>
        <v>0</v>
      </c>
      <c r="N271" s="25">
        <v>2956000</v>
      </c>
      <c r="O271" s="17">
        <v>1986400</v>
      </c>
      <c r="P271" s="17">
        <v>1986400</v>
      </c>
      <c r="Q271" s="17">
        <v>1986400</v>
      </c>
      <c r="R271" s="17">
        <v>1986400</v>
      </c>
      <c r="S271" s="17">
        <v>1986400</v>
      </c>
      <c r="T271" s="17">
        <v>1986400</v>
      </c>
      <c r="U271" s="17">
        <v>1986400</v>
      </c>
      <c r="V271" s="17">
        <v>1986400</v>
      </c>
      <c r="W271" s="17">
        <v>1986400</v>
      </c>
      <c r="X271" s="17">
        <v>1986400</v>
      </c>
    </row>
    <row r="272" spans="2:24">
      <c r="B272" s="18">
        <v>5</v>
      </c>
      <c r="C272" s="25">
        <v>2956000</v>
      </c>
      <c r="D272" s="11">
        <f>IF(AND($N272&gt;' '!F$13,' '!F$13&gt;=$C272),1,0)</f>
        <v>0</v>
      </c>
      <c r="E272" s="11">
        <f>IF(AND($N272&gt;' '!G$13,' '!G$13&gt;=$C272),1,0)</f>
        <v>0</v>
      </c>
      <c r="F272" s="11">
        <f>IF(AND($N272&gt;' '!H$13,' '!H$13&gt;=$C272),1,0)</f>
        <v>0</v>
      </c>
      <c r="G272" s="11">
        <f>IF(AND($N272&gt;' '!I$13,' '!I$13&gt;=$C272),1,0)</f>
        <v>0</v>
      </c>
      <c r="H272" s="11">
        <f>IF(AND($N272&gt;' '!J$13,' '!J$13&gt;=$C272),1,0)</f>
        <v>0</v>
      </c>
      <c r="I272" s="11">
        <f>IF(AND($N272&gt;' '!K$13,' '!K$13&gt;=$C272),1,0)</f>
        <v>0</v>
      </c>
      <c r="J272" s="11">
        <f>IF(AND($N272&gt;' '!L$13,' '!L$13&gt;=$C272),1,0)</f>
        <v>0</v>
      </c>
      <c r="K272" s="11">
        <f>IF(AND($N272&gt;' '!M$13,' '!M$13&gt;=$C272),1,0)</f>
        <v>0</v>
      </c>
      <c r="L272" s="11">
        <f>IF(AND($N272&gt;' '!N$13,' '!N$13&gt;=$C272),1,0)</f>
        <v>0</v>
      </c>
      <c r="M272" s="11">
        <f>IF(AND($N272&gt;' '!O$13,' '!O$13&gt;=$C272),1,0)</f>
        <v>0</v>
      </c>
      <c r="N272" s="25">
        <v>2960000</v>
      </c>
      <c r="O272" s="17">
        <v>1989200</v>
      </c>
      <c r="P272" s="17">
        <v>1989200</v>
      </c>
      <c r="Q272" s="17">
        <v>1989200</v>
      </c>
      <c r="R272" s="17">
        <v>1989200</v>
      </c>
      <c r="S272" s="17">
        <v>1989200</v>
      </c>
      <c r="T272" s="17">
        <v>1989200</v>
      </c>
      <c r="U272" s="17">
        <v>1989200</v>
      </c>
      <c r="V272" s="17">
        <v>1989200</v>
      </c>
      <c r="W272" s="17">
        <v>1989200</v>
      </c>
      <c r="X272" s="17">
        <v>1989200</v>
      </c>
    </row>
    <row r="273" spans="2:24">
      <c r="B273" s="20">
        <v>1</v>
      </c>
      <c r="C273" s="25">
        <v>2960000</v>
      </c>
      <c r="D273" s="11">
        <f>IF(AND($N273&gt;' '!F$13,' '!F$13&gt;=$C273),1,0)</f>
        <v>0</v>
      </c>
      <c r="E273" s="11">
        <f>IF(AND($N273&gt;' '!G$13,' '!G$13&gt;=$C273),1,0)</f>
        <v>0</v>
      </c>
      <c r="F273" s="11">
        <f>IF(AND($N273&gt;' '!H$13,' '!H$13&gt;=$C273),1,0)</f>
        <v>0</v>
      </c>
      <c r="G273" s="11">
        <f>IF(AND($N273&gt;' '!I$13,' '!I$13&gt;=$C273),1,0)</f>
        <v>0</v>
      </c>
      <c r="H273" s="11">
        <f>IF(AND($N273&gt;' '!J$13,' '!J$13&gt;=$C273),1,0)</f>
        <v>0</v>
      </c>
      <c r="I273" s="11">
        <f>IF(AND($N273&gt;' '!K$13,' '!K$13&gt;=$C273),1,0)</f>
        <v>0</v>
      </c>
      <c r="J273" s="11">
        <f>IF(AND($N273&gt;' '!L$13,' '!L$13&gt;=$C273),1,0)</f>
        <v>0</v>
      </c>
      <c r="K273" s="11">
        <f>IF(AND($N273&gt;' '!M$13,' '!M$13&gt;=$C273),1,0)</f>
        <v>0</v>
      </c>
      <c r="L273" s="11">
        <f>IF(AND($N273&gt;' '!N$13,' '!N$13&gt;=$C273),1,0)</f>
        <v>0</v>
      </c>
      <c r="M273" s="11">
        <f>IF(AND($N273&gt;' '!O$13,' '!O$13&gt;=$C273),1,0)</f>
        <v>0</v>
      </c>
      <c r="N273" s="25">
        <v>2964000</v>
      </c>
      <c r="O273" s="17">
        <v>1992000</v>
      </c>
      <c r="P273" s="17">
        <v>1992000</v>
      </c>
      <c r="Q273" s="17">
        <v>1992000</v>
      </c>
      <c r="R273" s="17">
        <v>1992000</v>
      </c>
      <c r="S273" s="17">
        <v>1992000</v>
      </c>
      <c r="T273" s="17">
        <v>1992000</v>
      </c>
      <c r="U273" s="17">
        <v>1992000</v>
      </c>
      <c r="V273" s="17">
        <v>1992000</v>
      </c>
      <c r="W273" s="17">
        <v>1992000</v>
      </c>
      <c r="X273" s="17">
        <v>1992000</v>
      </c>
    </row>
    <row r="274" spans="2:24">
      <c r="B274" s="20">
        <v>2</v>
      </c>
      <c r="C274" s="25">
        <v>2964000</v>
      </c>
      <c r="D274" s="11">
        <f>IF(AND($N274&gt;' '!F$13,' '!F$13&gt;=$C274),1,0)</f>
        <v>0</v>
      </c>
      <c r="E274" s="11">
        <f>IF(AND($N274&gt;' '!G$13,' '!G$13&gt;=$C274),1,0)</f>
        <v>0</v>
      </c>
      <c r="F274" s="11">
        <f>IF(AND($N274&gt;' '!H$13,' '!H$13&gt;=$C274),1,0)</f>
        <v>0</v>
      </c>
      <c r="G274" s="11">
        <f>IF(AND($N274&gt;' '!I$13,' '!I$13&gt;=$C274),1,0)</f>
        <v>0</v>
      </c>
      <c r="H274" s="11">
        <f>IF(AND($N274&gt;' '!J$13,' '!J$13&gt;=$C274),1,0)</f>
        <v>0</v>
      </c>
      <c r="I274" s="11">
        <f>IF(AND($N274&gt;' '!K$13,' '!K$13&gt;=$C274),1,0)</f>
        <v>0</v>
      </c>
      <c r="J274" s="11">
        <f>IF(AND($N274&gt;' '!L$13,' '!L$13&gt;=$C274),1,0)</f>
        <v>0</v>
      </c>
      <c r="K274" s="11">
        <f>IF(AND($N274&gt;' '!M$13,' '!M$13&gt;=$C274),1,0)</f>
        <v>0</v>
      </c>
      <c r="L274" s="11">
        <f>IF(AND($N274&gt;' '!N$13,' '!N$13&gt;=$C274),1,0)</f>
        <v>0</v>
      </c>
      <c r="M274" s="11">
        <f>IF(AND($N274&gt;' '!O$13,' '!O$13&gt;=$C274),1,0)</f>
        <v>0</v>
      </c>
      <c r="N274" s="25">
        <v>2968000</v>
      </c>
      <c r="O274" s="17">
        <v>1994800</v>
      </c>
      <c r="P274" s="17">
        <v>1994800</v>
      </c>
      <c r="Q274" s="17">
        <v>1994800</v>
      </c>
      <c r="R274" s="17">
        <v>1994800</v>
      </c>
      <c r="S274" s="17">
        <v>1994800</v>
      </c>
      <c r="T274" s="17">
        <v>1994800</v>
      </c>
      <c r="U274" s="17">
        <v>1994800</v>
      </c>
      <c r="V274" s="17">
        <v>1994800</v>
      </c>
      <c r="W274" s="17">
        <v>1994800</v>
      </c>
      <c r="X274" s="17">
        <v>1994800</v>
      </c>
    </row>
    <row r="275" spans="2:24">
      <c r="B275" s="20">
        <v>3</v>
      </c>
      <c r="C275" s="26">
        <v>2968000</v>
      </c>
      <c r="D275" s="11">
        <f>IF(AND($N275&gt;' '!F$13,' '!F$13&gt;=$C275),1,0)</f>
        <v>0</v>
      </c>
      <c r="E275" s="11">
        <f>IF(AND($N275&gt;' '!G$13,' '!G$13&gt;=$C275),1,0)</f>
        <v>0</v>
      </c>
      <c r="F275" s="11">
        <f>IF(AND($N275&gt;' '!H$13,' '!H$13&gt;=$C275),1,0)</f>
        <v>0</v>
      </c>
      <c r="G275" s="11">
        <f>IF(AND($N275&gt;' '!I$13,' '!I$13&gt;=$C275),1,0)</f>
        <v>0</v>
      </c>
      <c r="H275" s="11">
        <f>IF(AND($N275&gt;' '!J$13,' '!J$13&gt;=$C275),1,0)</f>
        <v>0</v>
      </c>
      <c r="I275" s="11">
        <f>IF(AND($N275&gt;' '!K$13,' '!K$13&gt;=$C275),1,0)</f>
        <v>0</v>
      </c>
      <c r="J275" s="11">
        <f>IF(AND($N275&gt;' '!L$13,' '!L$13&gt;=$C275),1,0)</f>
        <v>0</v>
      </c>
      <c r="K275" s="11">
        <f>IF(AND($N275&gt;' '!M$13,' '!M$13&gt;=$C275),1,0)</f>
        <v>0</v>
      </c>
      <c r="L275" s="11">
        <f>IF(AND($N275&gt;' '!N$13,' '!N$13&gt;=$C275),1,0)</f>
        <v>0</v>
      </c>
      <c r="M275" s="11">
        <f>IF(AND($N275&gt;' '!O$13,' '!O$13&gt;=$C275),1,0)</f>
        <v>0</v>
      </c>
      <c r="N275" s="26">
        <v>2972000</v>
      </c>
      <c r="O275" s="17">
        <v>1997600</v>
      </c>
      <c r="P275" s="17">
        <v>1997600</v>
      </c>
      <c r="Q275" s="17">
        <v>1997600</v>
      </c>
      <c r="R275" s="17">
        <v>1997600</v>
      </c>
      <c r="S275" s="17">
        <v>1997600</v>
      </c>
      <c r="T275" s="17">
        <v>1997600</v>
      </c>
      <c r="U275" s="17">
        <v>1997600</v>
      </c>
      <c r="V275" s="17">
        <v>1997600</v>
      </c>
      <c r="W275" s="17">
        <v>1997600</v>
      </c>
      <c r="X275" s="17">
        <v>1997600</v>
      </c>
    </row>
    <row r="276" spans="2:24">
      <c r="B276" s="20">
        <v>4</v>
      </c>
      <c r="C276" s="25">
        <v>2972000</v>
      </c>
      <c r="D276" s="11">
        <f>IF(AND($N276&gt;' '!F$13,' '!F$13&gt;=$C276),1,0)</f>
        <v>0</v>
      </c>
      <c r="E276" s="11">
        <f>IF(AND($N276&gt;' '!G$13,' '!G$13&gt;=$C276),1,0)</f>
        <v>0</v>
      </c>
      <c r="F276" s="11">
        <f>IF(AND($N276&gt;' '!H$13,' '!H$13&gt;=$C276),1,0)</f>
        <v>0</v>
      </c>
      <c r="G276" s="11">
        <f>IF(AND($N276&gt;' '!I$13,' '!I$13&gt;=$C276),1,0)</f>
        <v>0</v>
      </c>
      <c r="H276" s="11">
        <f>IF(AND($N276&gt;' '!J$13,' '!J$13&gt;=$C276),1,0)</f>
        <v>0</v>
      </c>
      <c r="I276" s="11">
        <f>IF(AND($N276&gt;' '!K$13,' '!K$13&gt;=$C276),1,0)</f>
        <v>0</v>
      </c>
      <c r="J276" s="11">
        <f>IF(AND($N276&gt;' '!L$13,' '!L$13&gt;=$C276),1,0)</f>
        <v>0</v>
      </c>
      <c r="K276" s="11">
        <f>IF(AND($N276&gt;' '!M$13,' '!M$13&gt;=$C276),1,0)</f>
        <v>0</v>
      </c>
      <c r="L276" s="11">
        <f>IF(AND($N276&gt;' '!N$13,' '!N$13&gt;=$C276),1,0)</f>
        <v>0</v>
      </c>
      <c r="M276" s="11">
        <f>IF(AND($N276&gt;' '!O$13,' '!O$13&gt;=$C276),1,0)</f>
        <v>0</v>
      </c>
      <c r="N276" s="25">
        <v>2976000</v>
      </c>
      <c r="O276" s="17">
        <v>2000400</v>
      </c>
      <c r="P276" s="17">
        <v>2000400</v>
      </c>
      <c r="Q276" s="17">
        <v>2000400</v>
      </c>
      <c r="R276" s="17">
        <v>2000400</v>
      </c>
      <c r="S276" s="17">
        <v>2000400</v>
      </c>
      <c r="T276" s="17">
        <v>2000400</v>
      </c>
      <c r="U276" s="17">
        <v>2000400</v>
      </c>
      <c r="V276" s="17">
        <v>2000400</v>
      </c>
      <c r="W276" s="17">
        <v>2000400</v>
      </c>
      <c r="X276" s="17">
        <v>2000400</v>
      </c>
    </row>
    <row r="277" spans="2:24">
      <c r="B277" s="18">
        <v>5</v>
      </c>
      <c r="C277" s="25">
        <v>2976000</v>
      </c>
      <c r="D277" s="11">
        <f>IF(AND($N277&gt;' '!F$13,' '!F$13&gt;=$C277),1,0)</f>
        <v>0</v>
      </c>
      <c r="E277" s="11">
        <f>IF(AND($N277&gt;' '!G$13,' '!G$13&gt;=$C277),1,0)</f>
        <v>0</v>
      </c>
      <c r="F277" s="11">
        <f>IF(AND($N277&gt;' '!H$13,' '!H$13&gt;=$C277),1,0)</f>
        <v>0</v>
      </c>
      <c r="G277" s="11">
        <f>IF(AND($N277&gt;' '!I$13,' '!I$13&gt;=$C277),1,0)</f>
        <v>0</v>
      </c>
      <c r="H277" s="11">
        <f>IF(AND($N277&gt;' '!J$13,' '!J$13&gt;=$C277),1,0)</f>
        <v>0</v>
      </c>
      <c r="I277" s="11">
        <f>IF(AND($N277&gt;' '!K$13,' '!K$13&gt;=$C277),1,0)</f>
        <v>0</v>
      </c>
      <c r="J277" s="11">
        <f>IF(AND($N277&gt;' '!L$13,' '!L$13&gt;=$C277),1,0)</f>
        <v>0</v>
      </c>
      <c r="K277" s="11">
        <f>IF(AND($N277&gt;' '!M$13,' '!M$13&gt;=$C277),1,0)</f>
        <v>0</v>
      </c>
      <c r="L277" s="11">
        <f>IF(AND($N277&gt;' '!N$13,' '!N$13&gt;=$C277),1,0)</f>
        <v>0</v>
      </c>
      <c r="M277" s="11">
        <f>IF(AND($N277&gt;' '!O$13,' '!O$13&gt;=$C277),1,0)</f>
        <v>0</v>
      </c>
      <c r="N277" s="25">
        <v>2980000</v>
      </c>
      <c r="O277" s="17">
        <v>2003200</v>
      </c>
      <c r="P277" s="17">
        <v>2003200</v>
      </c>
      <c r="Q277" s="17">
        <v>2003200</v>
      </c>
      <c r="R277" s="17">
        <v>2003200</v>
      </c>
      <c r="S277" s="17">
        <v>2003200</v>
      </c>
      <c r="T277" s="17">
        <v>2003200</v>
      </c>
      <c r="U277" s="17">
        <v>2003200</v>
      </c>
      <c r="V277" s="17">
        <v>2003200</v>
      </c>
      <c r="W277" s="17">
        <v>2003200</v>
      </c>
      <c r="X277" s="17">
        <v>2003200</v>
      </c>
    </row>
    <row r="278" spans="2:24">
      <c r="B278" s="20">
        <v>1</v>
      </c>
      <c r="C278" s="25">
        <v>2980000</v>
      </c>
      <c r="D278" s="11">
        <f>IF(AND($N278&gt;' '!F$13,' '!F$13&gt;=$C278),1,0)</f>
        <v>0</v>
      </c>
      <c r="E278" s="11">
        <f>IF(AND($N278&gt;' '!G$13,' '!G$13&gt;=$C278),1,0)</f>
        <v>0</v>
      </c>
      <c r="F278" s="11">
        <f>IF(AND($N278&gt;' '!H$13,' '!H$13&gt;=$C278),1,0)</f>
        <v>0</v>
      </c>
      <c r="G278" s="11">
        <f>IF(AND($N278&gt;' '!I$13,' '!I$13&gt;=$C278),1,0)</f>
        <v>0</v>
      </c>
      <c r="H278" s="11">
        <f>IF(AND($N278&gt;' '!J$13,' '!J$13&gt;=$C278),1,0)</f>
        <v>0</v>
      </c>
      <c r="I278" s="11">
        <f>IF(AND($N278&gt;' '!K$13,' '!K$13&gt;=$C278),1,0)</f>
        <v>0</v>
      </c>
      <c r="J278" s="11">
        <f>IF(AND($N278&gt;' '!L$13,' '!L$13&gt;=$C278),1,0)</f>
        <v>0</v>
      </c>
      <c r="K278" s="11">
        <f>IF(AND($N278&gt;' '!M$13,' '!M$13&gt;=$C278),1,0)</f>
        <v>0</v>
      </c>
      <c r="L278" s="11">
        <f>IF(AND($N278&gt;' '!N$13,' '!N$13&gt;=$C278),1,0)</f>
        <v>0</v>
      </c>
      <c r="M278" s="11">
        <f>IF(AND($N278&gt;' '!O$13,' '!O$13&gt;=$C278),1,0)</f>
        <v>0</v>
      </c>
      <c r="N278" s="25">
        <v>2984000</v>
      </c>
      <c r="O278" s="17">
        <v>2006000</v>
      </c>
      <c r="P278" s="17">
        <v>2006000</v>
      </c>
      <c r="Q278" s="17">
        <v>2006000</v>
      </c>
      <c r="R278" s="17">
        <v>2006000</v>
      </c>
      <c r="S278" s="17">
        <v>2006000</v>
      </c>
      <c r="T278" s="17">
        <v>2006000</v>
      </c>
      <c r="U278" s="17">
        <v>2006000</v>
      </c>
      <c r="V278" s="17">
        <v>2006000</v>
      </c>
      <c r="W278" s="17">
        <v>2006000</v>
      </c>
      <c r="X278" s="17">
        <v>2006000</v>
      </c>
    </row>
    <row r="279" spans="2:24">
      <c r="B279" s="20">
        <v>2</v>
      </c>
      <c r="C279" s="25">
        <v>2984000</v>
      </c>
      <c r="D279" s="11">
        <f>IF(AND($N279&gt;' '!F$13,' '!F$13&gt;=$C279),1,0)</f>
        <v>0</v>
      </c>
      <c r="E279" s="11">
        <f>IF(AND($N279&gt;' '!G$13,' '!G$13&gt;=$C279),1,0)</f>
        <v>0</v>
      </c>
      <c r="F279" s="11">
        <f>IF(AND($N279&gt;' '!H$13,' '!H$13&gt;=$C279),1,0)</f>
        <v>0</v>
      </c>
      <c r="G279" s="11">
        <f>IF(AND($N279&gt;' '!I$13,' '!I$13&gt;=$C279),1,0)</f>
        <v>0</v>
      </c>
      <c r="H279" s="11">
        <f>IF(AND($N279&gt;' '!J$13,' '!J$13&gt;=$C279),1,0)</f>
        <v>0</v>
      </c>
      <c r="I279" s="11">
        <f>IF(AND($N279&gt;' '!K$13,' '!K$13&gt;=$C279),1,0)</f>
        <v>0</v>
      </c>
      <c r="J279" s="11">
        <f>IF(AND($N279&gt;' '!L$13,' '!L$13&gt;=$C279),1,0)</f>
        <v>0</v>
      </c>
      <c r="K279" s="11">
        <f>IF(AND($N279&gt;' '!M$13,' '!M$13&gt;=$C279),1,0)</f>
        <v>0</v>
      </c>
      <c r="L279" s="11">
        <f>IF(AND($N279&gt;' '!N$13,' '!N$13&gt;=$C279),1,0)</f>
        <v>0</v>
      </c>
      <c r="M279" s="11">
        <f>IF(AND($N279&gt;' '!O$13,' '!O$13&gt;=$C279),1,0)</f>
        <v>0</v>
      </c>
      <c r="N279" s="25">
        <v>2988000</v>
      </c>
      <c r="O279" s="17">
        <v>2008800</v>
      </c>
      <c r="P279" s="17">
        <v>2008800</v>
      </c>
      <c r="Q279" s="17">
        <v>2008800</v>
      </c>
      <c r="R279" s="17">
        <v>2008800</v>
      </c>
      <c r="S279" s="17">
        <v>2008800</v>
      </c>
      <c r="T279" s="17">
        <v>2008800</v>
      </c>
      <c r="U279" s="17">
        <v>2008800</v>
      </c>
      <c r="V279" s="17">
        <v>2008800</v>
      </c>
      <c r="W279" s="17">
        <v>2008800</v>
      </c>
      <c r="X279" s="17">
        <v>2008800</v>
      </c>
    </row>
    <row r="280" spans="2:24">
      <c r="B280" s="20">
        <v>3</v>
      </c>
      <c r="C280" s="26">
        <v>2988000</v>
      </c>
      <c r="D280" s="11">
        <f>IF(AND($N280&gt;' '!F$13,' '!F$13&gt;=$C280),1,0)</f>
        <v>0</v>
      </c>
      <c r="E280" s="11">
        <f>IF(AND($N280&gt;' '!G$13,' '!G$13&gt;=$C280),1,0)</f>
        <v>0</v>
      </c>
      <c r="F280" s="11">
        <f>IF(AND($N280&gt;' '!H$13,' '!H$13&gt;=$C280),1,0)</f>
        <v>0</v>
      </c>
      <c r="G280" s="11">
        <f>IF(AND($N280&gt;' '!I$13,' '!I$13&gt;=$C280),1,0)</f>
        <v>0</v>
      </c>
      <c r="H280" s="11">
        <f>IF(AND($N280&gt;' '!J$13,' '!J$13&gt;=$C280),1,0)</f>
        <v>0</v>
      </c>
      <c r="I280" s="11">
        <f>IF(AND($N280&gt;' '!K$13,' '!K$13&gt;=$C280),1,0)</f>
        <v>0</v>
      </c>
      <c r="J280" s="11">
        <f>IF(AND($N280&gt;' '!L$13,' '!L$13&gt;=$C280),1,0)</f>
        <v>0</v>
      </c>
      <c r="K280" s="11">
        <f>IF(AND($N280&gt;' '!M$13,' '!M$13&gt;=$C280),1,0)</f>
        <v>0</v>
      </c>
      <c r="L280" s="11">
        <f>IF(AND($N280&gt;' '!N$13,' '!N$13&gt;=$C280),1,0)</f>
        <v>0</v>
      </c>
      <c r="M280" s="11">
        <f>IF(AND($N280&gt;' '!O$13,' '!O$13&gt;=$C280),1,0)</f>
        <v>0</v>
      </c>
      <c r="N280" s="26">
        <v>2992000</v>
      </c>
      <c r="O280" s="17">
        <v>2011600</v>
      </c>
      <c r="P280" s="17">
        <v>2011600</v>
      </c>
      <c r="Q280" s="17">
        <v>2011600</v>
      </c>
      <c r="R280" s="17">
        <v>2011600</v>
      </c>
      <c r="S280" s="17">
        <v>2011600</v>
      </c>
      <c r="T280" s="17">
        <v>2011600</v>
      </c>
      <c r="U280" s="17">
        <v>2011600</v>
      </c>
      <c r="V280" s="17">
        <v>2011600</v>
      </c>
      <c r="W280" s="17">
        <v>2011600</v>
      </c>
      <c r="X280" s="17">
        <v>2011600</v>
      </c>
    </row>
    <row r="281" spans="2:24">
      <c r="B281" s="20">
        <v>4</v>
      </c>
      <c r="C281" s="25">
        <v>2992000</v>
      </c>
      <c r="D281" s="11">
        <f>IF(AND($N281&gt;' '!F$13,' '!F$13&gt;=$C281),1,0)</f>
        <v>0</v>
      </c>
      <c r="E281" s="11">
        <f>IF(AND($N281&gt;' '!G$13,' '!G$13&gt;=$C281),1,0)</f>
        <v>0</v>
      </c>
      <c r="F281" s="11">
        <f>IF(AND($N281&gt;' '!H$13,' '!H$13&gt;=$C281),1,0)</f>
        <v>0</v>
      </c>
      <c r="G281" s="11">
        <f>IF(AND($N281&gt;' '!I$13,' '!I$13&gt;=$C281),1,0)</f>
        <v>0</v>
      </c>
      <c r="H281" s="11">
        <f>IF(AND($N281&gt;' '!J$13,' '!J$13&gt;=$C281),1,0)</f>
        <v>0</v>
      </c>
      <c r="I281" s="11">
        <f>IF(AND($N281&gt;' '!K$13,' '!K$13&gt;=$C281),1,0)</f>
        <v>0</v>
      </c>
      <c r="J281" s="11">
        <f>IF(AND($N281&gt;' '!L$13,' '!L$13&gt;=$C281),1,0)</f>
        <v>0</v>
      </c>
      <c r="K281" s="11">
        <f>IF(AND($N281&gt;' '!M$13,' '!M$13&gt;=$C281),1,0)</f>
        <v>0</v>
      </c>
      <c r="L281" s="11">
        <f>IF(AND($N281&gt;' '!N$13,' '!N$13&gt;=$C281),1,0)</f>
        <v>0</v>
      </c>
      <c r="M281" s="11">
        <f>IF(AND($N281&gt;' '!O$13,' '!O$13&gt;=$C281),1,0)</f>
        <v>0</v>
      </c>
      <c r="N281" s="25">
        <v>2996000</v>
      </c>
      <c r="O281" s="17">
        <v>2014400</v>
      </c>
      <c r="P281" s="17">
        <v>2014400</v>
      </c>
      <c r="Q281" s="17">
        <v>2014400</v>
      </c>
      <c r="R281" s="17">
        <v>2014400</v>
      </c>
      <c r="S281" s="17">
        <v>2014400</v>
      </c>
      <c r="T281" s="17">
        <v>2014400</v>
      </c>
      <c r="U281" s="17">
        <v>2014400</v>
      </c>
      <c r="V281" s="17">
        <v>2014400</v>
      </c>
      <c r="W281" s="17">
        <v>2014400</v>
      </c>
      <c r="X281" s="17">
        <v>2014400</v>
      </c>
    </row>
    <row r="282" spans="2:24">
      <c r="B282" s="18">
        <v>5</v>
      </c>
      <c r="C282" s="25">
        <v>2996000</v>
      </c>
      <c r="D282" s="11">
        <f>IF(AND($N282&gt;' '!F$13,' '!F$13&gt;=$C282),1,0)</f>
        <v>0</v>
      </c>
      <c r="E282" s="11">
        <f>IF(AND($N282&gt;' '!G$13,' '!G$13&gt;=$C282),1,0)</f>
        <v>0</v>
      </c>
      <c r="F282" s="11">
        <f>IF(AND($N282&gt;' '!H$13,' '!H$13&gt;=$C282),1,0)</f>
        <v>0</v>
      </c>
      <c r="G282" s="11">
        <f>IF(AND($N282&gt;' '!I$13,' '!I$13&gt;=$C282),1,0)</f>
        <v>0</v>
      </c>
      <c r="H282" s="11">
        <f>IF(AND($N282&gt;' '!J$13,' '!J$13&gt;=$C282),1,0)</f>
        <v>0</v>
      </c>
      <c r="I282" s="11">
        <f>IF(AND($N282&gt;' '!K$13,' '!K$13&gt;=$C282),1,0)</f>
        <v>0</v>
      </c>
      <c r="J282" s="11">
        <f>IF(AND($N282&gt;' '!L$13,' '!L$13&gt;=$C282),1,0)</f>
        <v>0</v>
      </c>
      <c r="K282" s="11">
        <f>IF(AND($N282&gt;' '!M$13,' '!M$13&gt;=$C282),1,0)</f>
        <v>0</v>
      </c>
      <c r="L282" s="11">
        <f>IF(AND($N282&gt;' '!N$13,' '!N$13&gt;=$C282),1,0)</f>
        <v>0</v>
      </c>
      <c r="M282" s="11">
        <f>IF(AND($N282&gt;' '!O$13,' '!O$13&gt;=$C282),1,0)</f>
        <v>0</v>
      </c>
      <c r="N282" s="25">
        <v>3000000</v>
      </c>
      <c r="O282" s="17">
        <v>2017200</v>
      </c>
      <c r="P282" s="17">
        <v>2017200</v>
      </c>
      <c r="Q282" s="17">
        <v>2017200</v>
      </c>
      <c r="R282" s="17">
        <v>2017200</v>
      </c>
      <c r="S282" s="17">
        <v>2017200</v>
      </c>
      <c r="T282" s="17">
        <v>2017200</v>
      </c>
      <c r="U282" s="17">
        <v>2017200</v>
      </c>
      <c r="V282" s="17">
        <v>2017200</v>
      </c>
      <c r="W282" s="17">
        <v>2017200</v>
      </c>
      <c r="X282" s="17">
        <v>2017200</v>
      </c>
    </row>
    <row r="283" spans="2:24">
      <c r="B283" s="20">
        <v>1</v>
      </c>
      <c r="C283" s="25">
        <v>3000000</v>
      </c>
      <c r="D283" s="11">
        <f>IF(AND($N283&gt;' '!F$13,' '!F$13&gt;=$C283),1,0)</f>
        <v>0</v>
      </c>
      <c r="E283" s="11">
        <f>IF(AND($N283&gt;' '!G$13,' '!G$13&gt;=$C283),1,0)</f>
        <v>0</v>
      </c>
      <c r="F283" s="11">
        <f>IF(AND($N283&gt;' '!H$13,' '!H$13&gt;=$C283),1,0)</f>
        <v>0</v>
      </c>
      <c r="G283" s="11">
        <f>IF(AND($N283&gt;' '!I$13,' '!I$13&gt;=$C283),1,0)</f>
        <v>0</v>
      </c>
      <c r="H283" s="11">
        <f>IF(AND($N283&gt;' '!J$13,' '!J$13&gt;=$C283),1,0)</f>
        <v>0</v>
      </c>
      <c r="I283" s="11">
        <f>IF(AND($N283&gt;' '!K$13,' '!K$13&gt;=$C283),1,0)</f>
        <v>0</v>
      </c>
      <c r="J283" s="11">
        <f>IF(AND($N283&gt;' '!L$13,' '!L$13&gt;=$C283),1,0)</f>
        <v>0</v>
      </c>
      <c r="K283" s="11">
        <f>IF(AND($N283&gt;' '!M$13,' '!M$13&gt;=$C283),1,0)</f>
        <v>0</v>
      </c>
      <c r="L283" s="11">
        <f>IF(AND($N283&gt;' '!N$13,' '!N$13&gt;=$C283),1,0)</f>
        <v>0</v>
      </c>
      <c r="M283" s="11">
        <f>IF(AND($N283&gt;' '!O$13,' '!O$13&gt;=$C283),1,0)</f>
        <v>0</v>
      </c>
      <c r="N283" s="25">
        <v>3004000</v>
      </c>
      <c r="O283" s="17">
        <v>2020000</v>
      </c>
      <c r="P283" s="17">
        <v>2020000</v>
      </c>
      <c r="Q283" s="17">
        <v>2020000</v>
      </c>
      <c r="R283" s="17">
        <v>2020000</v>
      </c>
      <c r="S283" s="17">
        <v>2020000</v>
      </c>
      <c r="T283" s="17">
        <v>2020000</v>
      </c>
      <c r="U283" s="17">
        <v>2020000</v>
      </c>
      <c r="V283" s="17">
        <v>2020000</v>
      </c>
      <c r="W283" s="17">
        <v>2020000</v>
      </c>
      <c r="X283" s="17">
        <v>2020000</v>
      </c>
    </row>
    <row r="284" spans="2:24">
      <c r="B284" s="20">
        <v>2</v>
      </c>
      <c r="C284" s="25">
        <v>3004000</v>
      </c>
      <c r="D284" s="11">
        <f>IF(AND($N284&gt;' '!F$13,' '!F$13&gt;=$C284),1,0)</f>
        <v>0</v>
      </c>
      <c r="E284" s="11">
        <f>IF(AND($N284&gt;' '!G$13,' '!G$13&gt;=$C284),1,0)</f>
        <v>0</v>
      </c>
      <c r="F284" s="11">
        <f>IF(AND($N284&gt;' '!H$13,' '!H$13&gt;=$C284),1,0)</f>
        <v>0</v>
      </c>
      <c r="G284" s="11">
        <f>IF(AND($N284&gt;' '!I$13,' '!I$13&gt;=$C284),1,0)</f>
        <v>0</v>
      </c>
      <c r="H284" s="11">
        <f>IF(AND($N284&gt;' '!J$13,' '!J$13&gt;=$C284),1,0)</f>
        <v>0</v>
      </c>
      <c r="I284" s="11">
        <f>IF(AND($N284&gt;' '!K$13,' '!K$13&gt;=$C284),1,0)</f>
        <v>0</v>
      </c>
      <c r="J284" s="11">
        <f>IF(AND($N284&gt;' '!L$13,' '!L$13&gt;=$C284),1,0)</f>
        <v>0</v>
      </c>
      <c r="K284" s="11">
        <f>IF(AND($N284&gt;' '!M$13,' '!M$13&gt;=$C284),1,0)</f>
        <v>0</v>
      </c>
      <c r="L284" s="11">
        <f>IF(AND($N284&gt;' '!N$13,' '!N$13&gt;=$C284),1,0)</f>
        <v>0</v>
      </c>
      <c r="M284" s="11">
        <f>IF(AND($N284&gt;' '!O$13,' '!O$13&gt;=$C284),1,0)</f>
        <v>0</v>
      </c>
      <c r="N284" s="25">
        <v>3008000</v>
      </c>
      <c r="O284" s="17">
        <v>2022800</v>
      </c>
      <c r="P284" s="17">
        <v>2022800</v>
      </c>
      <c r="Q284" s="17">
        <v>2022800</v>
      </c>
      <c r="R284" s="17">
        <v>2022800</v>
      </c>
      <c r="S284" s="17">
        <v>2022800</v>
      </c>
      <c r="T284" s="17">
        <v>2022800</v>
      </c>
      <c r="U284" s="17">
        <v>2022800</v>
      </c>
      <c r="V284" s="17">
        <v>2022800</v>
      </c>
      <c r="W284" s="17">
        <v>2022800</v>
      </c>
      <c r="X284" s="17">
        <v>2022800</v>
      </c>
    </row>
    <row r="285" spans="2:24">
      <c r="B285" s="20">
        <v>3</v>
      </c>
      <c r="C285" s="26">
        <v>3008000</v>
      </c>
      <c r="D285" s="11">
        <f>IF(AND($N285&gt;' '!F$13,' '!F$13&gt;=$C285),1,0)</f>
        <v>0</v>
      </c>
      <c r="E285" s="11">
        <f>IF(AND($N285&gt;' '!G$13,' '!G$13&gt;=$C285),1,0)</f>
        <v>0</v>
      </c>
      <c r="F285" s="11">
        <f>IF(AND($N285&gt;' '!H$13,' '!H$13&gt;=$C285),1,0)</f>
        <v>0</v>
      </c>
      <c r="G285" s="11">
        <f>IF(AND($N285&gt;' '!I$13,' '!I$13&gt;=$C285),1,0)</f>
        <v>0</v>
      </c>
      <c r="H285" s="11">
        <f>IF(AND($N285&gt;' '!J$13,' '!J$13&gt;=$C285),1,0)</f>
        <v>0</v>
      </c>
      <c r="I285" s="11">
        <f>IF(AND($N285&gt;' '!K$13,' '!K$13&gt;=$C285),1,0)</f>
        <v>0</v>
      </c>
      <c r="J285" s="11">
        <f>IF(AND($N285&gt;' '!L$13,' '!L$13&gt;=$C285),1,0)</f>
        <v>0</v>
      </c>
      <c r="K285" s="11">
        <f>IF(AND($N285&gt;' '!M$13,' '!M$13&gt;=$C285),1,0)</f>
        <v>0</v>
      </c>
      <c r="L285" s="11">
        <f>IF(AND($N285&gt;' '!N$13,' '!N$13&gt;=$C285),1,0)</f>
        <v>0</v>
      </c>
      <c r="M285" s="11">
        <f>IF(AND($N285&gt;' '!O$13,' '!O$13&gt;=$C285),1,0)</f>
        <v>0</v>
      </c>
      <c r="N285" s="26">
        <v>3012000</v>
      </c>
      <c r="O285" s="17">
        <v>2025600</v>
      </c>
      <c r="P285" s="17">
        <v>2025600</v>
      </c>
      <c r="Q285" s="17">
        <v>2025600</v>
      </c>
      <c r="R285" s="17">
        <v>2025600</v>
      </c>
      <c r="S285" s="17">
        <v>2025600</v>
      </c>
      <c r="T285" s="17">
        <v>2025600</v>
      </c>
      <c r="U285" s="17">
        <v>2025600</v>
      </c>
      <c r="V285" s="17">
        <v>2025600</v>
      </c>
      <c r="W285" s="17">
        <v>2025600</v>
      </c>
      <c r="X285" s="17">
        <v>2025600</v>
      </c>
    </row>
    <row r="286" spans="2:24">
      <c r="B286" s="20">
        <v>4</v>
      </c>
      <c r="C286" s="25">
        <v>3012000</v>
      </c>
      <c r="D286" s="11">
        <f>IF(AND($N286&gt;' '!F$13,' '!F$13&gt;=$C286),1,0)</f>
        <v>0</v>
      </c>
      <c r="E286" s="11">
        <f>IF(AND($N286&gt;' '!G$13,' '!G$13&gt;=$C286),1,0)</f>
        <v>0</v>
      </c>
      <c r="F286" s="11">
        <f>IF(AND($N286&gt;' '!H$13,' '!H$13&gt;=$C286),1,0)</f>
        <v>0</v>
      </c>
      <c r="G286" s="11">
        <f>IF(AND($N286&gt;' '!I$13,' '!I$13&gt;=$C286),1,0)</f>
        <v>0</v>
      </c>
      <c r="H286" s="11">
        <f>IF(AND($N286&gt;' '!J$13,' '!J$13&gt;=$C286),1,0)</f>
        <v>0</v>
      </c>
      <c r="I286" s="11">
        <f>IF(AND($N286&gt;' '!K$13,' '!K$13&gt;=$C286),1,0)</f>
        <v>0</v>
      </c>
      <c r="J286" s="11">
        <f>IF(AND($N286&gt;' '!L$13,' '!L$13&gt;=$C286),1,0)</f>
        <v>0</v>
      </c>
      <c r="K286" s="11">
        <f>IF(AND($N286&gt;' '!M$13,' '!M$13&gt;=$C286),1,0)</f>
        <v>0</v>
      </c>
      <c r="L286" s="11">
        <f>IF(AND($N286&gt;' '!N$13,' '!N$13&gt;=$C286),1,0)</f>
        <v>0</v>
      </c>
      <c r="M286" s="11">
        <f>IF(AND($N286&gt;' '!O$13,' '!O$13&gt;=$C286),1,0)</f>
        <v>0</v>
      </c>
      <c r="N286" s="25">
        <v>3016000</v>
      </c>
      <c r="O286" s="17">
        <v>2028400</v>
      </c>
      <c r="P286" s="17">
        <v>2028400</v>
      </c>
      <c r="Q286" s="17">
        <v>2028400</v>
      </c>
      <c r="R286" s="17">
        <v>2028400</v>
      </c>
      <c r="S286" s="17">
        <v>2028400</v>
      </c>
      <c r="T286" s="17">
        <v>2028400</v>
      </c>
      <c r="U286" s="17">
        <v>2028400</v>
      </c>
      <c r="V286" s="17">
        <v>2028400</v>
      </c>
      <c r="W286" s="17">
        <v>2028400</v>
      </c>
      <c r="X286" s="17">
        <v>2028400</v>
      </c>
    </row>
    <row r="287" spans="2:24">
      <c r="B287" s="18">
        <v>5</v>
      </c>
      <c r="C287" s="25">
        <v>3016000</v>
      </c>
      <c r="D287" s="11">
        <f>IF(AND($N287&gt;' '!F$13,' '!F$13&gt;=$C287),1,0)</f>
        <v>0</v>
      </c>
      <c r="E287" s="11">
        <f>IF(AND($N287&gt;' '!G$13,' '!G$13&gt;=$C287),1,0)</f>
        <v>0</v>
      </c>
      <c r="F287" s="11">
        <f>IF(AND($N287&gt;' '!H$13,' '!H$13&gt;=$C287),1,0)</f>
        <v>0</v>
      </c>
      <c r="G287" s="11">
        <f>IF(AND($N287&gt;' '!I$13,' '!I$13&gt;=$C287),1,0)</f>
        <v>0</v>
      </c>
      <c r="H287" s="11">
        <f>IF(AND($N287&gt;' '!J$13,' '!J$13&gt;=$C287),1,0)</f>
        <v>0</v>
      </c>
      <c r="I287" s="11">
        <f>IF(AND($N287&gt;' '!K$13,' '!K$13&gt;=$C287),1,0)</f>
        <v>0</v>
      </c>
      <c r="J287" s="11">
        <f>IF(AND($N287&gt;' '!L$13,' '!L$13&gt;=$C287),1,0)</f>
        <v>0</v>
      </c>
      <c r="K287" s="11">
        <f>IF(AND($N287&gt;' '!M$13,' '!M$13&gt;=$C287),1,0)</f>
        <v>0</v>
      </c>
      <c r="L287" s="11">
        <f>IF(AND($N287&gt;' '!N$13,' '!N$13&gt;=$C287),1,0)</f>
        <v>0</v>
      </c>
      <c r="M287" s="11">
        <f>IF(AND($N287&gt;' '!O$13,' '!O$13&gt;=$C287),1,0)</f>
        <v>0</v>
      </c>
      <c r="N287" s="25">
        <v>3020000</v>
      </c>
      <c r="O287" s="17">
        <v>2031200</v>
      </c>
      <c r="P287" s="17">
        <v>2031200</v>
      </c>
      <c r="Q287" s="17">
        <v>2031200</v>
      </c>
      <c r="R287" s="17">
        <v>2031200</v>
      </c>
      <c r="S287" s="17">
        <v>2031200</v>
      </c>
      <c r="T287" s="17">
        <v>2031200</v>
      </c>
      <c r="U287" s="17">
        <v>2031200</v>
      </c>
      <c r="V287" s="17">
        <v>2031200</v>
      </c>
      <c r="W287" s="17">
        <v>2031200</v>
      </c>
      <c r="X287" s="17">
        <v>2031200</v>
      </c>
    </row>
    <row r="288" spans="2:24">
      <c r="B288" s="20">
        <v>1</v>
      </c>
      <c r="C288" s="25">
        <v>3020000</v>
      </c>
      <c r="D288" s="11">
        <f>IF(AND($N288&gt;' '!F$13,' '!F$13&gt;=$C288),1,0)</f>
        <v>0</v>
      </c>
      <c r="E288" s="11">
        <f>IF(AND($N288&gt;' '!G$13,' '!G$13&gt;=$C288),1,0)</f>
        <v>0</v>
      </c>
      <c r="F288" s="11">
        <f>IF(AND($N288&gt;' '!H$13,' '!H$13&gt;=$C288),1,0)</f>
        <v>0</v>
      </c>
      <c r="G288" s="11">
        <f>IF(AND($N288&gt;' '!I$13,' '!I$13&gt;=$C288),1,0)</f>
        <v>0</v>
      </c>
      <c r="H288" s="11">
        <f>IF(AND($N288&gt;' '!J$13,' '!J$13&gt;=$C288),1,0)</f>
        <v>0</v>
      </c>
      <c r="I288" s="11">
        <f>IF(AND($N288&gt;' '!K$13,' '!K$13&gt;=$C288),1,0)</f>
        <v>0</v>
      </c>
      <c r="J288" s="11">
        <f>IF(AND($N288&gt;' '!L$13,' '!L$13&gt;=$C288),1,0)</f>
        <v>0</v>
      </c>
      <c r="K288" s="11">
        <f>IF(AND($N288&gt;' '!M$13,' '!M$13&gt;=$C288),1,0)</f>
        <v>0</v>
      </c>
      <c r="L288" s="11">
        <f>IF(AND($N288&gt;' '!N$13,' '!N$13&gt;=$C288),1,0)</f>
        <v>0</v>
      </c>
      <c r="M288" s="11">
        <f>IF(AND($N288&gt;' '!O$13,' '!O$13&gt;=$C288),1,0)</f>
        <v>0</v>
      </c>
      <c r="N288" s="25">
        <v>3024000</v>
      </c>
      <c r="O288" s="17">
        <v>2034000</v>
      </c>
      <c r="P288" s="17">
        <v>2034000</v>
      </c>
      <c r="Q288" s="17">
        <v>2034000</v>
      </c>
      <c r="R288" s="17">
        <v>2034000</v>
      </c>
      <c r="S288" s="17">
        <v>2034000</v>
      </c>
      <c r="T288" s="17">
        <v>2034000</v>
      </c>
      <c r="U288" s="17">
        <v>2034000</v>
      </c>
      <c r="V288" s="17">
        <v>2034000</v>
      </c>
      <c r="W288" s="17">
        <v>2034000</v>
      </c>
      <c r="X288" s="17">
        <v>2034000</v>
      </c>
    </row>
    <row r="289" spans="2:24">
      <c r="B289" s="20">
        <v>2</v>
      </c>
      <c r="C289" s="25">
        <v>3024000</v>
      </c>
      <c r="D289" s="11">
        <f>IF(AND($N289&gt;' '!F$13,' '!F$13&gt;=$C289),1,0)</f>
        <v>0</v>
      </c>
      <c r="E289" s="11">
        <f>IF(AND($N289&gt;' '!G$13,' '!G$13&gt;=$C289),1,0)</f>
        <v>0</v>
      </c>
      <c r="F289" s="11">
        <f>IF(AND($N289&gt;' '!H$13,' '!H$13&gt;=$C289),1,0)</f>
        <v>0</v>
      </c>
      <c r="G289" s="11">
        <f>IF(AND($N289&gt;' '!I$13,' '!I$13&gt;=$C289),1,0)</f>
        <v>0</v>
      </c>
      <c r="H289" s="11">
        <f>IF(AND($N289&gt;' '!J$13,' '!J$13&gt;=$C289),1,0)</f>
        <v>0</v>
      </c>
      <c r="I289" s="11">
        <f>IF(AND($N289&gt;' '!K$13,' '!K$13&gt;=$C289),1,0)</f>
        <v>0</v>
      </c>
      <c r="J289" s="11">
        <f>IF(AND($N289&gt;' '!L$13,' '!L$13&gt;=$C289),1,0)</f>
        <v>0</v>
      </c>
      <c r="K289" s="11">
        <f>IF(AND($N289&gt;' '!M$13,' '!M$13&gt;=$C289),1,0)</f>
        <v>0</v>
      </c>
      <c r="L289" s="11">
        <f>IF(AND($N289&gt;' '!N$13,' '!N$13&gt;=$C289),1,0)</f>
        <v>0</v>
      </c>
      <c r="M289" s="11">
        <f>IF(AND($N289&gt;' '!O$13,' '!O$13&gt;=$C289),1,0)</f>
        <v>0</v>
      </c>
      <c r="N289" s="25">
        <v>3028000</v>
      </c>
      <c r="O289" s="17">
        <v>2036800</v>
      </c>
      <c r="P289" s="17">
        <v>2036800</v>
      </c>
      <c r="Q289" s="17">
        <v>2036800</v>
      </c>
      <c r="R289" s="17">
        <v>2036800</v>
      </c>
      <c r="S289" s="17">
        <v>2036800</v>
      </c>
      <c r="T289" s="17">
        <v>2036800</v>
      </c>
      <c r="U289" s="17">
        <v>2036800</v>
      </c>
      <c r="V289" s="17">
        <v>2036800</v>
      </c>
      <c r="W289" s="17">
        <v>2036800</v>
      </c>
      <c r="X289" s="17">
        <v>2036800</v>
      </c>
    </row>
    <row r="290" spans="2:24">
      <c r="B290" s="20">
        <v>3</v>
      </c>
      <c r="C290" s="26">
        <v>3028000</v>
      </c>
      <c r="D290" s="11">
        <f>IF(AND($N290&gt;' '!F$13,' '!F$13&gt;=$C290),1,0)</f>
        <v>0</v>
      </c>
      <c r="E290" s="11">
        <f>IF(AND($N290&gt;' '!G$13,' '!G$13&gt;=$C290),1,0)</f>
        <v>0</v>
      </c>
      <c r="F290" s="11">
        <f>IF(AND($N290&gt;' '!H$13,' '!H$13&gt;=$C290),1,0)</f>
        <v>0</v>
      </c>
      <c r="G290" s="11">
        <f>IF(AND($N290&gt;' '!I$13,' '!I$13&gt;=$C290),1,0)</f>
        <v>0</v>
      </c>
      <c r="H290" s="11">
        <f>IF(AND($N290&gt;' '!J$13,' '!J$13&gt;=$C290),1,0)</f>
        <v>0</v>
      </c>
      <c r="I290" s="11">
        <f>IF(AND($N290&gt;' '!K$13,' '!K$13&gt;=$C290),1,0)</f>
        <v>0</v>
      </c>
      <c r="J290" s="11">
        <f>IF(AND($N290&gt;' '!L$13,' '!L$13&gt;=$C290),1,0)</f>
        <v>0</v>
      </c>
      <c r="K290" s="11">
        <f>IF(AND($N290&gt;' '!M$13,' '!M$13&gt;=$C290),1,0)</f>
        <v>0</v>
      </c>
      <c r="L290" s="11">
        <f>IF(AND($N290&gt;' '!N$13,' '!N$13&gt;=$C290),1,0)</f>
        <v>0</v>
      </c>
      <c r="M290" s="11">
        <f>IF(AND($N290&gt;' '!O$13,' '!O$13&gt;=$C290),1,0)</f>
        <v>0</v>
      </c>
      <c r="N290" s="26">
        <v>3032000</v>
      </c>
      <c r="O290" s="17">
        <v>2039600</v>
      </c>
      <c r="P290" s="17">
        <v>2039600</v>
      </c>
      <c r="Q290" s="17">
        <v>2039600</v>
      </c>
      <c r="R290" s="17">
        <v>2039600</v>
      </c>
      <c r="S290" s="17">
        <v>2039600</v>
      </c>
      <c r="T290" s="17">
        <v>2039600</v>
      </c>
      <c r="U290" s="17">
        <v>2039600</v>
      </c>
      <c r="V290" s="17">
        <v>2039600</v>
      </c>
      <c r="W290" s="17">
        <v>2039600</v>
      </c>
      <c r="X290" s="17">
        <v>2039600</v>
      </c>
    </row>
    <row r="291" spans="2:24">
      <c r="B291" s="20">
        <v>4</v>
      </c>
      <c r="C291" s="25">
        <v>3032000</v>
      </c>
      <c r="D291" s="11">
        <f>IF(AND($N291&gt;' '!F$13,' '!F$13&gt;=$C291),1,0)</f>
        <v>0</v>
      </c>
      <c r="E291" s="11">
        <f>IF(AND($N291&gt;' '!G$13,' '!G$13&gt;=$C291),1,0)</f>
        <v>0</v>
      </c>
      <c r="F291" s="11">
        <f>IF(AND($N291&gt;' '!H$13,' '!H$13&gt;=$C291),1,0)</f>
        <v>0</v>
      </c>
      <c r="G291" s="11">
        <f>IF(AND($N291&gt;' '!I$13,' '!I$13&gt;=$C291),1,0)</f>
        <v>0</v>
      </c>
      <c r="H291" s="11">
        <f>IF(AND($N291&gt;' '!J$13,' '!J$13&gt;=$C291),1,0)</f>
        <v>0</v>
      </c>
      <c r="I291" s="11">
        <f>IF(AND($N291&gt;' '!K$13,' '!K$13&gt;=$C291),1,0)</f>
        <v>0</v>
      </c>
      <c r="J291" s="11">
        <f>IF(AND($N291&gt;' '!L$13,' '!L$13&gt;=$C291),1,0)</f>
        <v>0</v>
      </c>
      <c r="K291" s="11">
        <f>IF(AND($N291&gt;' '!M$13,' '!M$13&gt;=$C291),1,0)</f>
        <v>0</v>
      </c>
      <c r="L291" s="11">
        <f>IF(AND($N291&gt;' '!N$13,' '!N$13&gt;=$C291),1,0)</f>
        <v>0</v>
      </c>
      <c r="M291" s="11">
        <f>IF(AND($N291&gt;' '!O$13,' '!O$13&gt;=$C291),1,0)</f>
        <v>0</v>
      </c>
      <c r="N291" s="25">
        <v>3036000</v>
      </c>
      <c r="O291" s="17">
        <v>2042400</v>
      </c>
      <c r="P291" s="17">
        <v>2042400</v>
      </c>
      <c r="Q291" s="17">
        <v>2042400</v>
      </c>
      <c r="R291" s="17">
        <v>2042400</v>
      </c>
      <c r="S291" s="17">
        <v>2042400</v>
      </c>
      <c r="T291" s="17">
        <v>2042400</v>
      </c>
      <c r="U291" s="17">
        <v>2042400</v>
      </c>
      <c r="V291" s="17">
        <v>2042400</v>
      </c>
      <c r="W291" s="17">
        <v>2042400</v>
      </c>
      <c r="X291" s="17">
        <v>2042400</v>
      </c>
    </row>
    <row r="292" spans="2:24">
      <c r="B292" s="18">
        <v>5</v>
      </c>
      <c r="C292" s="25">
        <v>3036000</v>
      </c>
      <c r="D292" s="11">
        <f>IF(AND($N292&gt;' '!F$13,' '!F$13&gt;=$C292),1,0)</f>
        <v>0</v>
      </c>
      <c r="E292" s="11">
        <f>IF(AND($N292&gt;' '!G$13,' '!G$13&gt;=$C292),1,0)</f>
        <v>0</v>
      </c>
      <c r="F292" s="11">
        <f>IF(AND($N292&gt;' '!H$13,' '!H$13&gt;=$C292),1,0)</f>
        <v>0</v>
      </c>
      <c r="G292" s="11">
        <f>IF(AND($N292&gt;' '!I$13,' '!I$13&gt;=$C292),1,0)</f>
        <v>0</v>
      </c>
      <c r="H292" s="11">
        <f>IF(AND($N292&gt;' '!J$13,' '!J$13&gt;=$C292),1,0)</f>
        <v>0</v>
      </c>
      <c r="I292" s="11">
        <f>IF(AND($N292&gt;' '!K$13,' '!K$13&gt;=$C292),1,0)</f>
        <v>0</v>
      </c>
      <c r="J292" s="11">
        <f>IF(AND($N292&gt;' '!L$13,' '!L$13&gt;=$C292),1,0)</f>
        <v>0</v>
      </c>
      <c r="K292" s="11">
        <f>IF(AND($N292&gt;' '!M$13,' '!M$13&gt;=$C292),1,0)</f>
        <v>0</v>
      </c>
      <c r="L292" s="11">
        <f>IF(AND($N292&gt;' '!N$13,' '!N$13&gt;=$C292),1,0)</f>
        <v>0</v>
      </c>
      <c r="M292" s="11">
        <f>IF(AND($N292&gt;' '!O$13,' '!O$13&gt;=$C292),1,0)</f>
        <v>0</v>
      </c>
      <c r="N292" s="25">
        <v>3040000</v>
      </c>
      <c r="O292" s="17">
        <v>2045200</v>
      </c>
      <c r="P292" s="17">
        <v>2045200</v>
      </c>
      <c r="Q292" s="17">
        <v>2045200</v>
      </c>
      <c r="R292" s="17">
        <v>2045200</v>
      </c>
      <c r="S292" s="17">
        <v>2045200</v>
      </c>
      <c r="T292" s="17">
        <v>2045200</v>
      </c>
      <c r="U292" s="17">
        <v>2045200</v>
      </c>
      <c r="V292" s="17">
        <v>2045200</v>
      </c>
      <c r="W292" s="17">
        <v>2045200</v>
      </c>
      <c r="X292" s="17">
        <v>2045200</v>
      </c>
    </row>
    <row r="293" spans="2:24">
      <c r="B293" s="20">
        <v>1</v>
      </c>
      <c r="C293" s="25">
        <v>3040000</v>
      </c>
      <c r="D293" s="11">
        <f>IF(AND($N293&gt;' '!F$13,' '!F$13&gt;=$C293),1,0)</f>
        <v>0</v>
      </c>
      <c r="E293" s="11">
        <f>IF(AND($N293&gt;' '!G$13,' '!G$13&gt;=$C293),1,0)</f>
        <v>0</v>
      </c>
      <c r="F293" s="11">
        <f>IF(AND($N293&gt;' '!H$13,' '!H$13&gt;=$C293),1,0)</f>
        <v>0</v>
      </c>
      <c r="G293" s="11">
        <f>IF(AND($N293&gt;' '!I$13,' '!I$13&gt;=$C293),1,0)</f>
        <v>0</v>
      </c>
      <c r="H293" s="11">
        <f>IF(AND($N293&gt;' '!J$13,' '!J$13&gt;=$C293),1,0)</f>
        <v>0</v>
      </c>
      <c r="I293" s="11">
        <f>IF(AND($N293&gt;' '!K$13,' '!K$13&gt;=$C293),1,0)</f>
        <v>0</v>
      </c>
      <c r="J293" s="11">
        <f>IF(AND($N293&gt;' '!L$13,' '!L$13&gt;=$C293),1,0)</f>
        <v>0</v>
      </c>
      <c r="K293" s="11">
        <f>IF(AND($N293&gt;' '!M$13,' '!M$13&gt;=$C293),1,0)</f>
        <v>0</v>
      </c>
      <c r="L293" s="11">
        <f>IF(AND($N293&gt;' '!N$13,' '!N$13&gt;=$C293),1,0)</f>
        <v>0</v>
      </c>
      <c r="M293" s="11">
        <f>IF(AND($N293&gt;' '!O$13,' '!O$13&gt;=$C293),1,0)</f>
        <v>0</v>
      </c>
      <c r="N293" s="25">
        <v>3044000</v>
      </c>
      <c r="O293" s="17">
        <v>2048000</v>
      </c>
      <c r="P293" s="17">
        <v>2048000</v>
      </c>
      <c r="Q293" s="17">
        <v>2048000</v>
      </c>
      <c r="R293" s="17">
        <v>2048000</v>
      </c>
      <c r="S293" s="17">
        <v>2048000</v>
      </c>
      <c r="T293" s="17">
        <v>2048000</v>
      </c>
      <c r="U293" s="17">
        <v>2048000</v>
      </c>
      <c r="V293" s="17">
        <v>2048000</v>
      </c>
      <c r="W293" s="17">
        <v>2048000</v>
      </c>
      <c r="X293" s="17">
        <v>2048000</v>
      </c>
    </row>
    <row r="294" spans="2:24">
      <c r="B294" s="20">
        <v>2</v>
      </c>
      <c r="C294" s="25">
        <v>3044000</v>
      </c>
      <c r="D294" s="11">
        <f>IF(AND($N294&gt;' '!F$13,' '!F$13&gt;=$C294),1,0)</f>
        <v>0</v>
      </c>
      <c r="E294" s="11">
        <f>IF(AND($N294&gt;' '!G$13,' '!G$13&gt;=$C294),1,0)</f>
        <v>0</v>
      </c>
      <c r="F294" s="11">
        <f>IF(AND($N294&gt;' '!H$13,' '!H$13&gt;=$C294),1,0)</f>
        <v>0</v>
      </c>
      <c r="G294" s="11">
        <f>IF(AND($N294&gt;' '!I$13,' '!I$13&gt;=$C294),1,0)</f>
        <v>0</v>
      </c>
      <c r="H294" s="11">
        <f>IF(AND($N294&gt;' '!J$13,' '!J$13&gt;=$C294),1,0)</f>
        <v>0</v>
      </c>
      <c r="I294" s="11">
        <f>IF(AND($N294&gt;' '!K$13,' '!K$13&gt;=$C294),1,0)</f>
        <v>0</v>
      </c>
      <c r="J294" s="11">
        <f>IF(AND($N294&gt;' '!L$13,' '!L$13&gt;=$C294),1,0)</f>
        <v>0</v>
      </c>
      <c r="K294" s="11">
        <f>IF(AND($N294&gt;' '!M$13,' '!M$13&gt;=$C294),1,0)</f>
        <v>0</v>
      </c>
      <c r="L294" s="11">
        <f>IF(AND($N294&gt;' '!N$13,' '!N$13&gt;=$C294),1,0)</f>
        <v>0</v>
      </c>
      <c r="M294" s="11">
        <f>IF(AND($N294&gt;' '!O$13,' '!O$13&gt;=$C294),1,0)</f>
        <v>0</v>
      </c>
      <c r="N294" s="25">
        <v>3048000</v>
      </c>
      <c r="O294" s="17">
        <v>2050800</v>
      </c>
      <c r="P294" s="17">
        <v>2050800</v>
      </c>
      <c r="Q294" s="17">
        <v>2050800</v>
      </c>
      <c r="R294" s="17">
        <v>2050800</v>
      </c>
      <c r="S294" s="17">
        <v>2050800</v>
      </c>
      <c r="T294" s="17">
        <v>2050800</v>
      </c>
      <c r="U294" s="17">
        <v>2050800</v>
      </c>
      <c r="V294" s="17">
        <v>2050800</v>
      </c>
      <c r="W294" s="17">
        <v>2050800</v>
      </c>
      <c r="X294" s="17">
        <v>2050800</v>
      </c>
    </row>
    <row r="295" spans="2:24">
      <c r="B295" s="20">
        <v>3</v>
      </c>
      <c r="C295" s="26">
        <v>3048000</v>
      </c>
      <c r="D295" s="11">
        <f>IF(AND($N295&gt;' '!F$13,' '!F$13&gt;=$C295),1,0)</f>
        <v>0</v>
      </c>
      <c r="E295" s="11">
        <f>IF(AND($N295&gt;' '!G$13,' '!G$13&gt;=$C295),1,0)</f>
        <v>0</v>
      </c>
      <c r="F295" s="11">
        <f>IF(AND($N295&gt;' '!H$13,' '!H$13&gt;=$C295),1,0)</f>
        <v>0</v>
      </c>
      <c r="G295" s="11">
        <f>IF(AND($N295&gt;' '!I$13,' '!I$13&gt;=$C295),1,0)</f>
        <v>0</v>
      </c>
      <c r="H295" s="11">
        <f>IF(AND($N295&gt;' '!J$13,' '!J$13&gt;=$C295),1,0)</f>
        <v>0</v>
      </c>
      <c r="I295" s="11">
        <f>IF(AND($N295&gt;' '!K$13,' '!K$13&gt;=$C295),1,0)</f>
        <v>0</v>
      </c>
      <c r="J295" s="11">
        <f>IF(AND($N295&gt;' '!L$13,' '!L$13&gt;=$C295),1,0)</f>
        <v>0</v>
      </c>
      <c r="K295" s="11">
        <f>IF(AND($N295&gt;' '!M$13,' '!M$13&gt;=$C295),1,0)</f>
        <v>0</v>
      </c>
      <c r="L295" s="11">
        <f>IF(AND($N295&gt;' '!N$13,' '!N$13&gt;=$C295),1,0)</f>
        <v>0</v>
      </c>
      <c r="M295" s="11">
        <f>IF(AND($N295&gt;' '!O$13,' '!O$13&gt;=$C295),1,0)</f>
        <v>0</v>
      </c>
      <c r="N295" s="26">
        <v>3052000</v>
      </c>
      <c r="O295" s="17">
        <v>2053600</v>
      </c>
      <c r="P295" s="17">
        <v>2053600</v>
      </c>
      <c r="Q295" s="17">
        <v>2053600</v>
      </c>
      <c r="R295" s="17">
        <v>2053600</v>
      </c>
      <c r="S295" s="17">
        <v>2053600</v>
      </c>
      <c r="T295" s="17">
        <v>2053600</v>
      </c>
      <c r="U295" s="17">
        <v>2053600</v>
      </c>
      <c r="V295" s="17">
        <v>2053600</v>
      </c>
      <c r="W295" s="17">
        <v>2053600</v>
      </c>
      <c r="X295" s="17">
        <v>2053600</v>
      </c>
    </row>
    <row r="296" spans="2:24">
      <c r="B296" s="20">
        <v>4</v>
      </c>
      <c r="C296" s="25">
        <v>3052000</v>
      </c>
      <c r="D296" s="11">
        <f>IF(AND($N296&gt;' '!F$13,' '!F$13&gt;=$C296),1,0)</f>
        <v>0</v>
      </c>
      <c r="E296" s="11">
        <f>IF(AND($N296&gt;' '!G$13,' '!G$13&gt;=$C296),1,0)</f>
        <v>0</v>
      </c>
      <c r="F296" s="11">
        <f>IF(AND($N296&gt;' '!H$13,' '!H$13&gt;=$C296),1,0)</f>
        <v>0</v>
      </c>
      <c r="G296" s="11">
        <f>IF(AND($N296&gt;' '!I$13,' '!I$13&gt;=$C296),1,0)</f>
        <v>0</v>
      </c>
      <c r="H296" s="11">
        <f>IF(AND($N296&gt;' '!J$13,' '!J$13&gt;=$C296),1,0)</f>
        <v>0</v>
      </c>
      <c r="I296" s="11">
        <f>IF(AND($N296&gt;' '!K$13,' '!K$13&gt;=$C296),1,0)</f>
        <v>0</v>
      </c>
      <c r="J296" s="11">
        <f>IF(AND($N296&gt;' '!L$13,' '!L$13&gt;=$C296),1,0)</f>
        <v>0</v>
      </c>
      <c r="K296" s="11">
        <f>IF(AND($N296&gt;' '!M$13,' '!M$13&gt;=$C296),1,0)</f>
        <v>0</v>
      </c>
      <c r="L296" s="11">
        <f>IF(AND($N296&gt;' '!N$13,' '!N$13&gt;=$C296),1,0)</f>
        <v>0</v>
      </c>
      <c r="M296" s="11">
        <f>IF(AND($N296&gt;' '!O$13,' '!O$13&gt;=$C296),1,0)</f>
        <v>0</v>
      </c>
      <c r="N296" s="25">
        <v>3056000</v>
      </c>
      <c r="O296" s="17">
        <v>2056400</v>
      </c>
      <c r="P296" s="17">
        <v>2056400</v>
      </c>
      <c r="Q296" s="17">
        <v>2056400</v>
      </c>
      <c r="R296" s="17">
        <v>2056400</v>
      </c>
      <c r="S296" s="17">
        <v>2056400</v>
      </c>
      <c r="T296" s="17">
        <v>2056400</v>
      </c>
      <c r="U296" s="17">
        <v>2056400</v>
      </c>
      <c r="V296" s="17">
        <v>2056400</v>
      </c>
      <c r="W296" s="17">
        <v>2056400</v>
      </c>
      <c r="X296" s="17">
        <v>2056400</v>
      </c>
    </row>
    <row r="297" spans="2:24">
      <c r="B297" s="18">
        <v>5</v>
      </c>
      <c r="C297" s="25">
        <v>3056000</v>
      </c>
      <c r="D297" s="11">
        <f>IF(AND($N297&gt;' '!F$13,' '!F$13&gt;=$C297),1,0)</f>
        <v>0</v>
      </c>
      <c r="E297" s="11">
        <f>IF(AND($N297&gt;' '!G$13,' '!G$13&gt;=$C297),1,0)</f>
        <v>0</v>
      </c>
      <c r="F297" s="11">
        <f>IF(AND($N297&gt;' '!H$13,' '!H$13&gt;=$C297),1,0)</f>
        <v>0</v>
      </c>
      <c r="G297" s="11">
        <f>IF(AND($N297&gt;' '!I$13,' '!I$13&gt;=$C297),1,0)</f>
        <v>0</v>
      </c>
      <c r="H297" s="11">
        <f>IF(AND($N297&gt;' '!J$13,' '!J$13&gt;=$C297),1,0)</f>
        <v>0</v>
      </c>
      <c r="I297" s="11">
        <f>IF(AND($N297&gt;' '!K$13,' '!K$13&gt;=$C297),1,0)</f>
        <v>0</v>
      </c>
      <c r="J297" s="11">
        <f>IF(AND($N297&gt;' '!L$13,' '!L$13&gt;=$C297),1,0)</f>
        <v>0</v>
      </c>
      <c r="K297" s="11">
        <f>IF(AND($N297&gt;' '!M$13,' '!M$13&gt;=$C297),1,0)</f>
        <v>0</v>
      </c>
      <c r="L297" s="11">
        <f>IF(AND($N297&gt;' '!N$13,' '!N$13&gt;=$C297),1,0)</f>
        <v>0</v>
      </c>
      <c r="M297" s="11">
        <f>IF(AND($N297&gt;' '!O$13,' '!O$13&gt;=$C297),1,0)</f>
        <v>0</v>
      </c>
      <c r="N297" s="25">
        <v>3060000</v>
      </c>
      <c r="O297" s="17">
        <v>2059200</v>
      </c>
      <c r="P297" s="17">
        <v>2059200</v>
      </c>
      <c r="Q297" s="17">
        <v>2059200</v>
      </c>
      <c r="R297" s="17">
        <v>2059200</v>
      </c>
      <c r="S297" s="17">
        <v>2059200</v>
      </c>
      <c r="T297" s="17">
        <v>2059200</v>
      </c>
      <c r="U297" s="17">
        <v>2059200</v>
      </c>
      <c r="V297" s="17">
        <v>2059200</v>
      </c>
      <c r="W297" s="17">
        <v>2059200</v>
      </c>
      <c r="X297" s="17">
        <v>2059200</v>
      </c>
    </row>
    <row r="298" spans="2:24">
      <c r="B298" s="20">
        <v>1</v>
      </c>
      <c r="C298" s="25">
        <v>3060000</v>
      </c>
      <c r="D298" s="11">
        <f>IF(AND($N298&gt;' '!F$13,' '!F$13&gt;=$C298),1,0)</f>
        <v>0</v>
      </c>
      <c r="E298" s="11">
        <f>IF(AND($N298&gt;' '!G$13,' '!G$13&gt;=$C298),1,0)</f>
        <v>0</v>
      </c>
      <c r="F298" s="11">
        <f>IF(AND($N298&gt;' '!H$13,' '!H$13&gt;=$C298),1,0)</f>
        <v>0</v>
      </c>
      <c r="G298" s="11">
        <f>IF(AND($N298&gt;' '!I$13,' '!I$13&gt;=$C298),1,0)</f>
        <v>0</v>
      </c>
      <c r="H298" s="11">
        <f>IF(AND($N298&gt;' '!J$13,' '!J$13&gt;=$C298),1,0)</f>
        <v>0</v>
      </c>
      <c r="I298" s="11">
        <f>IF(AND($N298&gt;' '!K$13,' '!K$13&gt;=$C298),1,0)</f>
        <v>0</v>
      </c>
      <c r="J298" s="11">
        <f>IF(AND($N298&gt;' '!L$13,' '!L$13&gt;=$C298),1,0)</f>
        <v>0</v>
      </c>
      <c r="K298" s="11">
        <f>IF(AND($N298&gt;' '!M$13,' '!M$13&gt;=$C298),1,0)</f>
        <v>0</v>
      </c>
      <c r="L298" s="11">
        <f>IF(AND($N298&gt;' '!N$13,' '!N$13&gt;=$C298),1,0)</f>
        <v>0</v>
      </c>
      <c r="M298" s="11">
        <f>IF(AND($N298&gt;' '!O$13,' '!O$13&gt;=$C298),1,0)</f>
        <v>0</v>
      </c>
      <c r="N298" s="25">
        <v>3064000</v>
      </c>
      <c r="O298" s="17">
        <v>2062000</v>
      </c>
      <c r="P298" s="17">
        <v>2062000</v>
      </c>
      <c r="Q298" s="17">
        <v>2062000</v>
      </c>
      <c r="R298" s="17">
        <v>2062000</v>
      </c>
      <c r="S298" s="17">
        <v>2062000</v>
      </c>
      <c r="T298" s="17">
        <v>2062000</v>
      </c>
      <c r="U298" s="17">
        <v>2062000</v>
      </c>
      <c r="V298" s="17">
        <v>2062000</v>
      </c>
      <c r="W298" s="17">
        <v>2062000</v>
      </c>
      <c r="X298" s="17">
        <v>2062000</v>
      </c>
    </row>
    <row r="299" spans="2:24">
      <c r="B299" s="20">
        <v>2</v>
      </c>
      <c r="C299" s="25">
        <v>3064000</v>
      </c>
      <c r="D299" s="11">
        <f>IF(AND($N299&gt;' '!F$13,' '!F$13&gt;=$C299),1,0)</f>
        <v>0</v>
      </c>
      <c r="E299" s="11">
        <f>IF(AND($N299&gt;' '!G$13,' '!G$13&gt;=$C299),1,0)</f>
        <v>0</v>
      </c>
      <c r="F299" s="11">
        <f>IF(AND($N299&gt;' '!H$13,' '!H$13&gt;=$C299),1,0)</f>
        <v>0</v>
      </c>
      <c r="G299" s="11">
        <f>IF(AND($N299&gt;' '!I$13,' '!I$13&gt;=$C299),1,0)</f>
        <v>0</v>
      </c>
      <c r="H299" s="11">
        <f>IF(AND($N299&gt;' '!J$13,' '!J$13&gt;=$C299),1,0)</f>
        <v>0</v>
      </c>
      <c r="I299" s="11">
        <f>IF(AND($N299&gt;' '!K$13,' '!K$13&gt;=$C299),1,0)</f>
        <v>0</v>
      </c>
      <c r="J299" s="11">
        <f>IF(AND($N299&gt;' '!L$13,' '!L$13&gt;=$C299),1,0)</f>
        <v>0</v>
      </c>
      <c r="K299" s="11">
        <f>IF(AND($N299&gt;' '!M$13,' '!M$13&gt;=$C299),1,0)</f>
        <v>0</v>
      </c>
      <c r="L299" s="11">
        <f>IF(AND($N299&gt;' '!N$13,' '!N$13&gt;=$C299),1,0)</f>
        <v>0</v>
      </c>
      <c r="M299" s="11">
        <f>IF(AND($N299&gt;' '!O$13,' '!O$13&gt;=$C299),1,0)</f>
        <v>0</v>
      </c>
      <c r="N299" s="25">
        <v>3068000</v>
      </c>
      <c r="O299" s="17">
        <v>2064800</v>
      </c>
      <c r="P299" s="17">
        <v>2064800</v>
      </c>
      <c r="Q299" s="17">
        <v>2064800</v>
      </c>
      <c r="R299" s="17">
        <v>2064800</v>
      </c>
      <c r="S299" s="17">
        <v>2064800</v>
      </c>
      <c r="T299" s="17">
        <v>2064800</v>
      </c>
      <c r="U299" s="17">
        <v>2064800</v>
      </c>
      <c r="V299" s="17">
        <v>2064800</v>
      </c>
      <c r="W299" s="17">
        <v>2064800</v>
      </c>
      <c r="X299" s="17">
        <v>2064800</v>
      </c>
    </row>
    <row r="300" spans="2:24">
      <c r="B300" s="20">
        <v>3</v>
      </c>
      <c r="C300" s="26">
        <v>3068000</v>
      </c>
      <c r="D300" s="11">
        <f>IF(AND($N300&gt;' '!F$13,' '!F$13&gt;=$C300),1,0)</f>
        <v>0</v>
      </c>
      <c r="E300" s="11">
        <f>IF(AND($N300&gt;' '!G$13,' '!G$13&gt;=$C300),1,0)</f>
        <v>0</v>
      </c>
      <c r="F300" s="11">
        <f>IF(AND($N300&gt;' '!H$13,' '!H$13&gt;=$C300),1,0)</f>
        <v>0</v>
      </c>
      <c r="G300" s="11">
        <f>IF(AND($N300&gt;' '!I$13,' '!I$13&gt;=$C300),1,0)</f>
        <v>0</v>
      </c>
      <c r="H300" s="11">
        <f>IF(AND($N300&gt;' '!J$13,' '!J$13&gt;=$C300),1,0)</f>
        <v>0</v>
      </c>
      <c r="I300" s="11">
        <f>IF(AND($N300&gt;' '!K$13,' '!K$13&gt;=$C300),1,0)</f>
        <v>0</v>
      </c>
      <c r="J300" s="11">
        <f>IF(AND($N300&gt;' '!L$13,' '!L$13&gt;=$C300),1,0)</f>
        <v>0</v>
      </c>
      <c r="K300" s="11">
        <f>IF(AND($N300&gt;' '!M$13,' '!M$13&gt;=$C300),1,0)</f>
        <v>0</v>
      </c>
      <c r="L300" s="11">
        <f>IF(AND($N300&gt;' '!N$13,' '!N$13&gt;=$C300),1,0)</f>
        <v>0</v>
      </c>
      <c r="M300" s="11">
        <f>IF(AND($N300&gt;' '!O$13,' '!O$13&gt;=$C300),1,0)</f>
        <v>0</v>
      </c>
      <c r="N300" s="26">
        <v>3072000</v>
      </c>
      <c r="O300" s="17">
        <v>2067600</v>
      </c>
      <c r="P300" s="17">
        <v>2067600</v>
      </c>
      <c r="Q300" s="17">
        <v>2067600</v>
      </c>
      <c r="R300" s="17">
        <v>2067600</v>
      </c>
      <c r="S300" s="17">
        <v>2067600</v>
      </c>
      <c r="T300" s="17">
        <v>2067600</v>
      </c>
      <c r="U300" s="17">
        <v>2067600</v>
      </c>
      <c r="V300" s="17">
        <v>2067600</v>
      </c>
      <c r="W300" s="17">
        <v>2067600</v>
      </c>
      <c r="X300" s="17">
        <v>2067600</v>
      </c>
    </row>
    <row r="301" spans="2:24">
      <c r="B301" s="20">
        <v>4</v>
      </c>
      <c r="C301" s="25">
        <v>3072000</v>
      </c>
      <c r="D301" s="11">
        <f>IF(AND($N301&gt;' '!F$13,' '!F$13&gt;=$C301),1,0)</f>
        <v>0</v>
      </c>
      <c r="E301" s="11">
        <f>IF(AND($N301&gt;' '!G$13,' '!G$13&gt;=$C301),1,0)</f>
        <v>0</v>
      </c>
      <c r="F301" s="11">
        <f>IF(AND($N301&gt;' '!H$13,' '!H$13&gt;=$C301),1,0)</f>
        <v>0</v>
      </c>
      <c r="G301" s="11">
        <f>IF(AND($N301&gt;' '!I$13,' '!I$13&gt;=$C301),1,0)</f>
        <v>0</v>
      </c>
      <c r="H301" s="11">
        <f>IF(AND($N301&gt;' '!J$13,' '!J$13&gt;=$C301),1,0)</f>
        <v>0</v>
      </c>
      <c r="I301" s="11">
        <f>IF(AND($N301&gt;' '!K$13,' '!K$13&gt;=$C301),1,0)</f>
        <v>0</v>
      </c>
      <c r="J301" s="11">
        <f>IF(AND($N301&gt;' '!L$13,' '!L$13&gt;=$C301),1,0)</f>
        <v>0</v>
      </c>
      <c r="K301" s="11">
        <f>IF(AND($N301&gt;' '!M$13,' '!M$13&gt;=$C301),1,0)</f>
        <v>0</v>
      </c>
      <c r="L301" s="11">
        <f>IF(AND($N301&gt;' '!N$13,' '!N$13&gt;=$C301),1,0)</f>
        <v>0</v>
      </c>
      <c r="M301" s="11">
        <f>IF(AND($N301&gt;' '!O$13,' '!O$13&gt;=$C301),1,0)</f>
        <v>0</v>
      </c>
      <c r="N301" s="25">
        <v>3076000</v>
      </c>
      <c r="O301" s="17">
        <v>2070400</v>
      </c>
      <c r="P301" s="17">
        <v>2070400</v>
      </c>
      <c r="Q301" s="17">
        <v>2070400</v>
      </c>
      <c r="R301" s="17">
        <v>2070400</v>
      </c>
      <c r="S301" s="17">
        <v>2070400</v>
      </c>
      <c r="T301" s="17">
        <v>2070400</v>
      </c>
      <c r="U301" s="17">
        <v>2070400</v>
      </c>
      <c r="V301" s="17">
        <v>2070400</v>
      </c>
      <c r="W301" s="17">
        <v>2070400</v>
      </c>
      <c r="X301" s="17">
        <v>2070400</v>
      </c>
    </row>
    <row r="302" spans="2:24">
      <c r="B302" s="18">
        <v>5</v>
      </c>
      <c r="C302" s="25">
        <v>3076000</v>
      </c>
      <c r="D302" s="11">
        <f>IF(AND($N302&gt;' '!F$13,' '!F$13&gt;=$C302),1,0)</f>
        <v>0</v>
      </c>
      <c r="E302" s="11">
        <f>IF(AND($N302&gt;' '!G$13,' '!G$13&gt;=$C302),1,0)</f>
        <v>0</v>
      </c>
      <c r="F302" s="11">
        <f>IF(AND($N302&gt;' '!H$13,' '!H$13&gt;=$C302),1,0)</f>
        <v>0</v>
      </c>
      <c r="G302" s="11">
        <f>IF(AND($N302&gt;' '!I$13,' '!I$13&gt;=$C302),1,0)</f>
        <v>0</v>
      </c>
      <c r="H302" s="11">
        <f>IF(AND($N302&gt;' '!J$13,' '!J$13&gt;=$C302),1,0)</f>
        <v>0</v>
      </c>
      <c r="I302" s="11">
        <f>IF(AND($N302&gt;' '!K$13,' '!K$13&gt;=$C302),1,0)</f>
        <v>0</v>
      </c>
      <c r="J302" s="11">
        <f>IF(AND($N302&gt;' '!L$13,' '!L$13&gt;=$C302),1,0)</f>
        <v>0</v>
      </c>
      <c r="K302" s="11">
        <f>IF(AND($N302&gt;' '!M$13,' '!M$13&gt;=$C302),1,0)</f>
        <v>0</v>
      </c>
      <c r="L302" s="11">
        <f>IF(AND($N302&gt;' '!N$13,' '!N$13&gt;=$C302),1,0)</f>
        <v>0</v>
      </c>
      <c r="M302" s="11">
        <f>IF(AND($N302&gt;' '!O$13,' '!O$13&gt;=$C302),1,0)</f>
        <v>0</v>
      </c>
      <c r="N302" s="25">
        <v>3080000</v>
      </c>
      <c r="O302" s="17">
        <v>2073200</v>
      </c>
      <c r="P302" s="17">
        <v>2073200</v>
      </c>
      <c r="Q302" s="17">
        <v>2073200</v>
      </c>
      <c r="R302" s="17">
        <v>2073200</v>
      </c>
      <c r="S302" s="17">
        <v>2073200</v>
      </c>
      <c r="T302" s="17">
        <v>2073200</v>
      </c>
      <c r="U302" s="17">
        <v>2073200</v>
      </c>
      <c r="V302" s="17">
        <v>2073200</v>
      </c>
      <c r="W302" s="17">
        <v>2073200</v>
      </c>
      <c r="X302" s="17">
        <v>2073200</v>
      </c>
    </row>
    <row r="303" spans="2:24">
      <c r="B303" s="20">
        <v>1</v>
      </c>
      <c r="C303" s="25">
        <v>3080000</v>
      </c>
      <c r="D303" s="11">
        <f>IF(AND($N303&gt;' '!F$13,' '!F$13&gt;=$C303),1,0)</f>
        <v>0</v>
      </c>
      <c r="E303" s="11">
        <f>IF(AND($N303&gt;' '!G$13,' '!G$13&gt;=$C303),1,0)</f>
        <v>0</v>
      </c>
      <c r="F303" s="11">
        <f>IF(AND($N303&gt;' '!H$13,' '!H$13&gt;=$C303),1,0)</f>
        <v>0</v>
      </c>
      <c r="G303" s="11">
        <f>IF(AND($N303&gt;' '!I$13,' '!I$13&gt;=$C303),1,0)</f>
        <v>0</v>
      </c>
      <c r="H303" s="11">
        <f>IF(AND($N303&gt;' '!J$13,' '!J$13&gt;=$C303),1,0)</f>
        <v>0</v>
      </c>
      <c r="I303" s="11">
        <f>IF(AND($N303&gt;' '!K$13,' '!K$13&gt;=$C303),1,0)</f>
        <v>0</v>
      </c>
      <c r="J303" s="11">
        <f>IF(AND($N303&gt;' '!L$13,' '!L$13&gt;=$C303),1,0)</f>
        <v>0</v>
      </c>
      <c r="K303" s="11">
        <f>IF(AND($N303&gt;' '!M$13,' '!M$13&gt;=$C303),1,0)</f>
        <v>0</v>
      </c>
      <c r="L303" s="11">
        <f>IF(AND($N303&gt;' '!N$13,' '!N$13&gt;=$C303),1,0)</f>
        <v>0</v>
      </c>
      <c r="M303" s="11">
        <f>IF(AND($N303&gt;' '!O$13,' '!O$13&gt;=$C303),1,0)</f>
        <v>0</v>
      </c>
      <c r="N303" s="25">
        <v>3084000</v>
      </c>
      <c r="O303" s="17">
        <v>2076000</v>
      </c>
      <c r="P303" s="17">
        <v>2076000</v>
      </c>
      <c r="Q303" s="17">
        <v>2076000</v>
      </c>
      <c r="R303" s="17">
        <v>2076000</v>
      </c>
      <c r="S303" s="17">
        <v>2076000</v>
      </c>
      <c r="T303" s="17">
        <v>2076000</v>
      </c>
      <c r="U303" s="17">
        <v>2076000</v>
      </c>
      <c r="V303" s="17">
        <v>2076000</v>
      </c>
      <c r="W303" s="17">
        <v>2076000</v>
      </c>
      <c r="X303" s="17">
        <v>2076000</v>
      </c>
    </row>
    <row r="304" spans="2:24">
      <c r="B304" s="20">
        <v>2</v>
      </c>
      <c r="C304" s="25">
        <v>3084000</v>
      </c>
      <c r="D304" s="11">
        <f>IF(AND($N304&gt;' '!F$13,' '!F$13&gt;=$C304),1,0)</f>
        <v>0</v>
      </c>
      <c r="E304" s="11">
        <f>IF(AND($N304&gt;' '!G$13,' '!G$13&gt;=$C304),1,0)</f>
        <v>0</v>
      </c>
      <c r="F304" s="11">
        <f>IF(AND($N304&gt;' '!H$13,' '!H$13&gt;=$C304),1,0)</f>
        <v>0</v>
      </c>
      <c r="G304" s="11">
        <f>IF(AND($N304&gt;' '!I$13,' '!I$13&gt;=$C304),1,0)</f>
        <v>0</v>
      </c>
      <c r="H304" s="11">
        <f>IF(AND($N304&gt;' '!J$13,' '!J$13&gt;=$C304),1,0)</f>
        <v>0</v>
      </c>
      <c r="I304" s="11">
        <f>IF(AND($N304&gt;' '!K$13,' '!K$13&gt;=$C304),1,0)</f>
        <v>0</v>
      </c>
      <c r="J304" s="11">
        <f>IF(AND($N304&gt;' '!L$13,' '!L$13&gt;=$C304),1,0)</f>
        <v>0</v>
      </c>
      <c r="K304" s="11">
        <f>IF(AND($N304&gt;' '!M$13,' '!M$13&gt;=$C304),1,0)</f>
        <v>0</v>
      </c>
      <c r="L304" s="11">
        <f>IF(AND($N304&gt;' '!N$13,' '!N$13&gt;=$C304),1,0)</f>
        <v>0</v>
      </c>
      <c r="M304" s="11">
        <f>IF(AND($N304&gt;' '!O$13,' '!O$13&gt;=$C304),1,0)</f>
        <v>0</v>
      </c>
      <c r="N304" s="25">
        <v>3088000</v>
      </c>
      <c r="O304" s="17">
        <v>2078800</v>
      </c>
      <c r="P304" s="17">
        <v>2078800</v>
      </c>
      <c r="Q304" s="17">
        <v>2078800</v>
      </c>
      <c r="R304" s="17">
        <v>2078800</v>
      </c>
      <c r="S304" s="17">
        <v>2078800</v>
      </c>
      <c r="T304" s="17">
        <v>2078800</v>
      </c>
      <c r="U304" s="17">
        <v>2078800</v>
      </c>
      <c r="V304" s="17">
        <v>2078800</v>
      </c>
      <c r="W304" s="17">
        <v>2078800</v>
      </c>
      <c r="X304" s="17">
        <v>2078800</v>
      </c>
    </row>
    <row r="305" spans="2:24">
      <c r="B305" s="20">
        <v>3</v>
      </c>
      <c r="C305" s="26">
        <v>3088000</v>
      </c>
      <c r="D305" s="11">
        <f>IF(AND($N305&gt;' '!F$13,' '!F$13&gt;=$C305),1,0)</f>
        <v>0</v>
      </c>
      <c r="E305" s="11">
        <f>IF(AND($N305&gt;' '!G$13,' '!G$13&gt;=$C305),1,0)</f>
        <v>0</v>
      </c>
      <c r="F305" s="11">
        <f>IF(AND($N305&gt;' '!H$13,' '!H$13&gt;=$C305),1,0)</f>
        <v>0</v>
      </c>
      <c r="G305" s="11">
        <f>IF(AND($N305&gt;' '!I$13,' '!I$13&gt;=$C305),1,0)</f>
        <v>0</v>
      </c>
      <c r="H305" s="11">
        <f>IF(AND($N305&gt;' '!J$13,' '!J$13&gt;=$C305),1,0)</f>
        <v>0</v>
      </c>
      <c r="I305" s="11">
        <f>IF(AND($N305&gt;' '!K$13,' '!K$13&gt;=$C305),1,0)</f>
        <v>0</v>
      </c>
      <c r="J305" s="11">
        <f>IF(AND($N305&gt;' '!L$13,' '!L$13&gt;=$C305),1,0)</f>
        <v>0</v>
      </c>
      <c r="K305" s="11">
        <f>IF(AND($N305&gt;' '!M$13,' '!M$13&gt;=$C305),1,0)</f>
        <v>0</v>
      </c>
      <c r="L305" s="11">
        <f>IF(AND($N305&gt;' '!N$13,' '!N$13&gt;=$C305),1,0)</f>
        <v>0</v>
      </c>
      <c r="M305" s="11">
        <f>IF(AND($N305&gt;' '!O$13,' '!O$13&gt;=$C305),1,0)</f>
        <v>0</v>
      </c>
      <c r="N305" s="26">
        <v>3092000</v>
      </c>
      <c r="O305" s="17">
        <v>2081600</v>
      </c>
      <c r="P305" s="17">
        <v>2081600</v>
      </c>
      <c r="Q305" s="17">
        <v>2081600</v>
      </c>
      <c r="R305" s="17">
        <v>2081600</v>
      </c>
      <c r="S305" s="17">
        <v>2081600</v>
      </c>
      <c r="T305" s="17">
        <v>2081600</v>
      </c>
      <c r="U305" s="17">
        <v>2081600</v>
      </c>
      <c r="V305" s="17">
        <v>2081600</v>
      </c>
      <c r="W305" s="17">
        <v>2081600</v>
      </c>
      <c r="X305" s="17">
        <v>2081600</v>
      </c>
    </row>
    <row r="306" spans="2:24">
      <c r="B306" s="20">
        <v>4</v>
      </c>
      <c r="C306" s="25">
        <v>3092000</v>
      </c>
      <c r="D306" s="11">
        <f>IF(AND($N306&gt;' '!F$13,' '!F$13&gt;=$C306),1,0)</f>
        <v>0</v>
      </c>
      <c r="E306" s="11">
        <f>IF(AND($N306&gt;' '!G$13,' '!G$13&gt;=$C306),1,0)</f>
        <v>0</v>
      </c>
      <c r="F306" s="11">
        <f>IF(AND($N306&gt;' '!H$13,' '!H$13&gt;=$C306),1,0)</f>
        <v>0</v>
      </c>
      <c r="G306" s="11">
        <f>IF(AND($N306&gt;' '!I$13,' '!I$13&gt;=$C306),1,0)</f>
        <v>0</v>
      </c>
      <c r="H306" s="11">
        <f>IF(AND($N306&gt;' '!J$13,' '!J$13&gt;=$C306),1,0)</f>
        <v>0</v>
      </c>
      <c r="I306" s="11">
        <f>IF(AND($N306&gt;' '!K$13,' '!K$13&gt;=$C306),1,0)</f>
        <v>0</v>
      </c>
      <c r="J306" s="11">
        <f>IF(AND($N306&gt;' '!L$13,' '!L$13&gt;=$C306),1,0)</f>
        <v>0</v>
      </c>
      <c r="K306" s="11">
        <f>IF(AND($N306&gt;' '!M$13,' '!M$13&gt;=$C306),1,0)</f>
        <v>0</v>
      </c>
      <c r="L306" s="11">
        <f>IF(AND($N306&gt;' '!N$13,' '!N$13&gt;=$C306),1,0)</f>
        <v>0</v>
      </c>
      <c r="M306" s="11">
        <f>IF(AND($N306&gt;' '!O$13,' '!O$13&gt;=$C306),1,0)</f>
        <v>0</v>
      </c>
      <c r="N306" s="25">
        <v>3096000</v>
      </c>
      <c r="O306" s="17">
        <v>2084400</v>
      </c>
      <c r="P306" s="17">
        <v>2084400</v>
      </c>
      <c r="Q306" s="17">
        <v>2084400</v>
      </c>
      <c r="R306" s="17">
        <v>2084400</v>
      </c>
      <c r="S306" s="17">
        <v>2084400</v>
      </c>
      <c r="T306" s="17">
        <v>2084400</v>
      </c>
      <c r="U306" s="17">
        <v>2084400</v>
      </c>
      <c r="V306" s="17">
        <v>2084400</v>
      </c>
      <c r="W306" s="17">
        <v>2084400</v>
      </c>
      <c r="X306" s="17">
        <v>2084400</v>
      </c>
    </row>
    <row r="307" spans="2:24">
      <c r="B307" s="18">
        <v>5</v>
      </c>
      <c r="C307" s="25">
        <v>3096000</v>
      </c>
      <c r="D307" s="11">
        <f>IF(AND($N307&gt;' '!F$13,' '!F$13&gt;=$C307),1,0)</f>
        <v>0</v>
      </c>
      <c r="E307" s="11">
        <f>IF(AND($N307&gt;' '!G$13,' '!G$13&gt;=$C307),1,0)</f>
        <v>0</v>
      </c>
      <c r="F307" s="11">
        <f>IF(AND($N307&gt;' '!H$13,' '!H$13&gt;=$C307),1,0)</f>
        <v>0</v>
      </c>
      <c r="G307" s="11">
        <f>IF(AND($N307&gt;' '!I$13,' '!I$13&gt;=$C307),1,0)</f>
        <v>0</v>
      </c>
      <c r="H307" s="11">
        <f>IF(AND($N307&gt;' '!J$13,' '!J$13&gt;=$C307),1,0)</f>
        <v>0</v>
      </c>
      <c r="I307" s="11">
        <f>IF(AND($N307&gt;' '!K$13,' '!K$13&gt;=$C307),1,0)</f>
        <v>0</v>
      </c>
      <c r="J307" s="11">
        <f>IF(AND($N307&gt;' '!L$13,' '!L$13&gt;=$C307),1,0)</f>
        <v>0</v>
      </c>
      <c r="K307" s="11">
        <f>IF(AND($N307&gt;' '!M$13,' '!M$13&gt;=$C307),1,0)</f>
        <v>0</v>
      </c>
      <c r="L307" s="11">
        <f>IF(AND($N307&gt;' '!N$13,' '!N$13&gt;=$C307),1,0)</f>
        <v>0</v>
      </c>
      <c r="M307" s="11">
        <f>IF(AND($N307&gt;' '!O$13,' '!O$13&gt;=$C307),1,0)</f>
        <v>0</v>
      </c>
      <c r="N307" s="25">
        <v>3100000</v>
      </c>
      <c r="O307" s="17">
        <v>2087200</v>
      </c>
      <c r="P307" s="17">
        <v>2087200</v>
      </c>
      <c r="Q307" s="17">
        <v>2087200</v>
      </c>
      <c r="R307" s="17">
        <v>2087200</v>
      </c>
      <c r="S307" s="17">
        <v>2087200</v>
      </c>
      <c r="T307" s="17">
        <v>2087200</v>
      </c>
      <c r="U307" s="17">
        <v>2087200</v>
      </c>
      <c r="V307" s="17">
        <v>2087200</v>
      </c>
      <c r="W307" s="17">
        <v>2087200</v>
      </c>
      <c r="X307" s="17">
        <v>2087200</v>
      </c>
    </row>
    <row r="308" spans="2:24">
      <c r="B308" s="20">
        <v>1</v>
      </c>
      <c r="C308" s="25">
        <v>3100000</v>
      </c>
      <c r="D308" s="11">
        <f>IF(AND($N308&gt;' '!F$13,' '!F$13&gt;=$C308),1,0)</f>
        <v>0</v>
      </c>
      <c r="E308" s="11">
        <f>IF(AND($N308&gt;' '!G$13,' '!G$13&gt;=$C308),1,0)</f>
        <v>0</v>
      </c>
      <c r="F308" s="11">
        <f>IF(AND($N308&gt;' '!H$13,' '!H$13&gt;=$C308),1,0)</f>
        <v>0</v>
      </c>
      <c r="G308" s="11">
        <f>IF(AND($N308&gt;' '!I$13,' '!I$13&gt;=$C308),1,0)</f>
        <v>0</v>
      </c>
      <c r="H308" s="11">
        <f>IF(AND($N308&gt;' '!J$13,' '!J$13&gt;=$C308),1,0)</f>
        <v>0</v>
      </c>
      <c r="I308" s="11">
        <f>IF(AND($N308&gt;' '!K$13,' '!K$13&gt;=$C308),1,0)</f>
        <v>0</v>
      </c>
      <c r="J308" s="11">
        <f>IF(AND($N308&gt;' '!L$13,' '!L$13&gt;=$C308),1,0)</f>
        <v>0</v>
      </c>
      <c r="K308" s="11">
        <f>IF(AND($N308&gt;' '!M$13,' '!M$13&gt;=$C308),1,0)</f>
        <v>0</v>
      </c>
      <c r="L308" s="11">
        <f>IF(AND($N308&gt;' '!N$13,' '!N$13&gt;=$C308),1,0)</f>
        <v>0</v>
      </c>
      <c r="M308" s="11">
        <f>IF(AND($N308&gt;' '!O$13,' '!O$13&gt;=$C308),1,0)</f>
        <v>0</v>
      </c>
      <c r="N308" s="25">
        <v>3104000</v>
      </c>
      <c r="O308" s="17">
        <v>2090000</v>
      </c>
      <c r="P308" s="17">
        <v>2090000</v>
      </c>
      <c r="Q308" s="17">
        <v>2090000</v>
      </c>
      <c r="R308" s="17">
        <v>2090000</v>
      </c>
      <c r="S308" s="17">
        <v>2090000</v>
      </c>
      <c r="T308" s="17">
        <v>2090000</v>
      </c>
      <c r="U308" s="17">
        <v>2090000</v>
      </c>
      <c r="V308" s="17">
        <v>2090000</v>
      </c>
      <c r="W308" s="17">
        <v>2090000</v>
      </c>
      <c r="X308" s="17">
        <v>2090000</v>
      </c>
    </row>
    <row r="309" spans="2:24">
      <c r="B309" s="20">
        <v>2</v>
      </c>
      <c r="C309" s="25">
        <v>3104000</v>
      </c>
      <c r="D309" s="11">
        <f>IF(AND($N309&gt;' '!F$13,' '!F$13&gt;=$C309),1,0)</f>
        <v>0</v>
      </c>
      <c r="E309" s="11">
        <f>IF(AND($N309&gt;' '!G$13,' '!G$13&gt;=$C309),1,0)</f>
        <v>0</v>
      </c>
      <c r="F309" s="11">
        <f>IF(AND($N309&gt;' '!H$13,' '!H$13&gt;=$C309),1,0)</f>
        <v>0</v>
      </c>
      <c r="G309" s="11">
        <f>IF(AND($N309&gt;' '!I$13,' '!I$13&gt;=$C309),1,0)</f>
        <v>0</v>
      </c>
      <c r="H309" s="11">
        <f>IF(AND($N309&gt;' '!J$13,' '!J$13&gt;=$C309),1,0)</f>
        <v>0</v>
      </c>
      <c r="I309" s="11">
        <f>IF(AND($N309&gt;' '!K$13,' '!K$13&gt;=$C309),1,0)</f>
        <v>0</v>
      </c>
      <c r="J309" s="11">
        <f>IF(AND($N309&gt;' '!L$13,' '!L$13&gt;=$C309),1,0)</f>
        <v>0</v>
      </c>
      <c r="K309" s="11">
        <f>IF(AND($N309&gt;' '!M$13,' '!M$13&gt;=$C309),1,0)</f>
        <v>0</v>
      </c>
      <c r="L309" s="11">
        <f>IF(AND($N309&gt;' '!N$13,' '!N$13&gt;=$C309),1,0)</f>
        <v>0</v>
      </c>
      <c r="M309" s="11">
        <f>IF(AND($N309&gt;' '!O$13,' '!O$13&gt;=$C309),1,0)</f>
        <v>0</v>
      </c>
      <c r="N309" s="25">
        <v>3108000</v>
      </c>
      <c r="O309" s="17">
        <v>2092800</v>
      </c>
      <c r="P309" s="17">
        <v>2092800</v>
      </c>
      <c r="Q309" s="17">
        <v>2092800</v>
      </c>
      <c r="R309" s="17">
        <v>2092800</v>
      </c>
      <c r="S309" s="17">
        <v>2092800</v>
      </c>
      <c r="T309" s="17">
        <v>2092800</v>
      </c>
      <c r="U309" s="17">
        <v>2092800</v>
      </c>
      <c r="V309" s="17">
        <v>2092800</v>
      </c>
      <c r="W309" s="17">
        <v>2092800</v>
      </c>
      <c r="X309" s="17">
        <v>2092800</v>
      </c>
    </row>
    <row r="310" spans="2:24">
      <c r="B310" s="20">
        <v>3</v>
      </c>
      <c r="C310" s="26">
        <v>3108000</v>
      </c>
      <c r="D310" s="11">
        <f>IF(AND($N310&gt;' '!F$13,' '!F$13&gt;=$C310),1,0)</f>
        <v>0</v>
      </c>
      <c r="E310" s="11">
        <f>IF(AND($N310&gt;' '!G$13,' '!G$13&gt;=$C310),1,0)</f>
        <v>0</v>
      </c>
      <c r="F310" s="11">
        <f>IF(AND($N310&gt;' '!H$13,' '!H$13&gt;=$C310),1,0)</f>
        <v>0</v>
      </c>
      <c r="G310" s="11">
        <f>IF(AND($N310&gt;' '!I$13,' '!I$13&gt;=$C310),1,0)</f>
        <v>0</v>
      </c>
      <c r="H310" s="11">
        <f>IF(AND($N310&gt;' '!J$13,' '!J$13&gt;=$C310),1,0)</f>
        <v>0</v>
      </c>
      <c r="I310" s="11">
        <f>IF(AND($N310&gt;' '!K$13,' '!K$13&gt;=$C310),1,0)</f>
        <v>0</v>
      </c>
      <c r="J310" s="11">
        <f>IF(AND($N310&gt;' '!L$13,' '!L$13&gt;=$C310),1,0)</f>
        <v>0</v>
      </c>
      <c r="K310" s="11">
        <f>IF(AND($N310&gt;' '!M$13,' '!M$13&gt;=$C310),1,0)</f>
        <v>0</v>
      </c>
      <c r="L310" s="11">
        <f>IF(AND($N310&gt;' '!N$13,' '!N$13&gt;=$C310),1,0)</f>
        <v>0</v>
      </c>
      <c r="M310" s="11">
        <f>IF(AND($N310&gt;' '!O$13,' '!O$13&gt;=$C310),1,0)</f>
        <v>0</v>
      </c>
      <c r="N310" s="26">
        <v>3112000</v>
      </c>
      <c r="O310" s="17">
        <v>2095600</v>
      </c>
      <c r="P310" s="17">
        <v>2095600</v>
      </c>
      <c r="Q310" s="17">
        <v>2095600</v>
      </c>
      <c r="R310" s="17">
        <v>2095600</v>
      </c>
      <c r="S310" s="17">
        <v>2095600</v>
      </c>
      <c r="T310" s="17">
        <v>2095600</v>
      </c>
      <c r="U310" s="17">
        <v>2095600</v>
      </c>
      <c r="V310" s="17">
        <v>2095600</v>
      </c>
      <c r="W310" s="17">
        <v>2095600</v>
      </c>
      <c r="X310" s="17">
        <v>2095600</v>
      </c>
    </row>
    <row r="311" spans="2:24">
      <c r="B311" s="20">
        <v>4</v>
      </c>
      <c r="C311" s="25">
        <v>3112000</v>
      </c>
      <c r="D311" s="11">
        <f>IF(AND($N311&gt;' '!F$13,' '!F$13&gt;=$C311),1,0)</f>
        <v>0</v>
      </c>
      <c r="E311" s="11">
        <f>IF(AND($N311&gt;' '!G$13,' '!G$13&gt;=$C311),1,0)</f>
        <v>0</v>
      </c>
      <c r="F311" s="11">
        <f>IF(AND($N311&gt;' '!H$13,' '!H$13&gt;=$C311),1,0)</f>
        <v>0</v>
      </c>
      <c r="G311" s="11">
        <f>IF(AND($N311&gt;' '!I$13,' '!I$13&gt;=$C311),1,0)</f>
        <v>0</v>
      </c>
      <c r="H311" s="11">
        <f>IF(AND($N311&gt;' '!J$13,' '!J$13&gt;=$C311),1,0)</f>
        <v>0</v>
      </c>
      <c r="I311" s="11">
        <f>IF(AND($N311&gt;' '!K$13,' '!K$13&gt;=$C311),1,0)</f>
        <v>0</v>
      </c>
      <c r="J311" s="11">
        <f>IF(AND($N311&gt;' '!L$13,' '!L$13&gt;=$C311),1,0)</f>
        <v>0</v>
      </c>
      <c r="K311" s="11">
        <f>IF(AND($N311&gt;' '!M$13,' '!M$13&gt;=$C311),1,0)</f>
        <v>0</v>
      </c>
      <c r="L311" s="11">
        <f>IF(AND($N311&gt;' '!N$13,' '!N$13&gt;=$C311),1,0)</f>
        <v>0</v>
      </c>
      <c r="M311" s="11">
        <f>IF(AND($N311&gt;' '!O$13,' '!O$13&gt;=$C311),1,0)</f>
        <v>0</v>
      </c>
      <c r="N311" s="25">
        <v>3116000</v>
      </c>
      <c r="O311" s="17">
        <v>2098400</v>
      </c>
      <c r="P311" s="17">
        <v>2098400</v>
      </c>
      <c r="Q311" s="17">
        <v>2098400</v>
      </c>
      <c r="R311" s="17">
        <v>2098400</v>
      </c>
      <c r="S311" s="17">
        <v>2098400</v>
      </c>
      <c r="T311" s="17">
        <v>2098400</v>
      </c>
      <c r="U311" s="17">
        <v>2098400</v>
      </c>
      <c r="V311" s="17">
        <v>2098400</v>
      </c>
      <c r="W311" s="17">
        <v>2098400</v>
      </c>
      <c r="X311" s="17">
        <v>2098400</v>
      </c>
    </row>
    <row r="312" spans="2:24">
      <c r="B312" s="18">
        <v>5</v>
      </c>
      <c r="C312" s="25">
        <v>3116000</v>
      </c>
      <c r="D312" s="11">
        <f>IF(AND($N312&gt;' '!F$13,' '!F$13&gt;=$C312),1,0)</f>
        <v>0</v>
      </c>
      <c r="E312" s="11">
        <f>IF(AND($N312&gt;' '!G$13,' '!G$13&gt;=$C312),1,0)</f>
        <v>0</v>
      </c>
      <c r="F312" s="11">
        <f>IF(AND($N312&gt;' '!H$13,' '!H$13&gt;=$C312),1,0)</f>
        <v>0</v>
      </c>
      <c r="G312" s="11">
        <f>IF(AND($N312&gt;' '!I$13,' '!I$13&gt;=$C312),1,0)</f>
        <v>0</v>
      </c>
      <c r="H312" s="11">
        <f>IF(AND($N312&gt;' '!J$13,' '!J$13&gt;=$C312),1,0)</f>
        <v>0</v>
      </c>
      <c r="I312" s="11">
        <f>IF(AND($N312&gt;' '!K$13,' '!K$13&gt;=$C312),1,0)</f>
        <v>0</v>
      </c>
      <c r="J312" s="11">
        <f>IF(AND($N312&gt;' '!L$13,' '!L$13&gt;=$C312),1,0)</f>
        <v>0</v>
      </c>
      <c r="K312" s="11">
        <f>IF(AND($N312&gt;' '!M$13,' '!M$13&gt;=$C312),1,0)</f>
        <v>0</v>
      </c>
      <c r="L312" s="11">
        <f>IF(AND($N312&gt;' '!N$13,' '!N$13&gt;=$C312),1,0)</f>
        <v>0</v>
      </c>
      <c r="M312" s="11">
        <f>IF(AND($N312&gt;' '!O$13,' '!O$13&gt;=$C312),1,0)</f>
        <v>0</v>
      </c>
      <c r="N312" s="25">
        <v>3120000</v>
      </c>
      <c r="O312" s="17">
        <v>2101200</v>
      </c>
      <c r="P312" s="17">
        <v>2101200</v>
      </c>
      <c r="Q312" s="17">
        <v>2101200</v>
      </c>
      <c r="R312" s="17">
        <v>2101200</v>
      </c>
      <c r="S312" s="17">
        <v>2101200</v>
      </c>
      <c r="T312" s="17">
        <v>2101200</v>
      </c>
      <c r="U312" s="17">
        <v>2101200</v>
      </c>
      <c r="V312" s="17">
        <v>2101200</v>
      </c>
      <c r="W312" s="17">
        <v>2101200</v>
      </c>
      <c r="X312" s="17">
        <v>2101200</v>
      </c>
    </row>
    <row r="313" spans="2:24">
      <c r="B313" s="20">
        <v>1</v>
      </c>
      <c r="C313" s="25">
        <v>3120000</v>
      </c>
      <c r="D313" s="11">
        <f>IF(AND($N313&gt;' '!F$13,' '!F$13&gt;=$C313),1,0)</f>
        <v>0</v>
      </c>
      <c r="E313" s="11">
        <f>IF(AND($N313&gt;' '!G$13,' '!G$13&gt;=$C313),1,0)</f>
        <v>0</v>
      </c>
      <c r="F313" s="11">
        <f>IF(AND($N313&gt;' '!H$13,' '!H$13&gt;=$C313),1,0)</f>
        <v>0</v>
      </c>
      <c r="G313" s="11">
        <f>IF(AND($N313&gt;' '!I$13,' '!I$13&gt;=$C313),1,0)</f>
        <v>0</v>
      </c>
      <c r="H313" s="11">
        <f>IF(AND($N313&gt;' '!J$13,' '!J$13&gt;=$C313),1,0)</f>
        <v>0</v>
      </c>
      <c r="I313" s="11">
        <f>IF(AND($N313&gt;' '!K$13,' '!K$13&gt;=$C313),1,0)</f>
        <v>0</v>
      </c>
      <c r="J313" s="11">
        <f>IF(AND($N313&gt;' '!L$13,' '!L$13&gt;=$C313),1,0)</f>
        <v>0</v>
      </c>
      <c r="K313" s="11">
        <f>IF(AND($N313&gt;' '!M$13,' '!M$13&gt;=$C313),1,0)</f>
        <v>0</v>
      </c>
      <c r="L313" s="11">
        <f>IF(AND($N313&gt;' '!N$13,' '!N$13&gt;=$C313),1,0)</f>
        <v>0</v>
      </c>
      <c r="M313" s="11">
        <f>IF(AND($N313&gt;' '!O$13,' '!O$13&gt;=$C313),1,0)</f>
        <v>0</v>
      </c>
      <c r="N313" s="25">
        <v>3124000</v>
      </c>
      <c r="O313" s="17">
        <v>2104000</v>
      </c>
      <c r="P313" s="17">
        <v>2104000</v>
      </c>
      <c r="Q313" s="17">
        <v>2104000</v>
      </c>
      <c r="R313" s="17">
        <v>2104000</v>
      </c>
      <c r="S313" s="17">
        <v>2104000</v>
      </c>
      <c r="T313" s="17">
        <v>2104000</v>
      </c>
      <c r="U313" s="17">
        <v>2104000</v>
      </c>
      <c r="V313" s="17">
        <v>2104000</v>
      </c>
      <c r="W313" s="17">
        <v>2104000</v>
      </c>
      <c r="X313" s="17">
        <v>2104000</v>
      </c>
    </row>
    <row r="314" spans="2:24">
      <c r="B314" s="20">
        <v>2</v>
      </c>
      <c r="C314" s="25">
        <v>3124000</v>
      </c>
      <c r="D314" s="11">
        <f>IF(AND($N314&gt;' '!F$13,' '!F$13&gt;=$C314),1,0)</f>
        <v>0</v>
      </c>
      <c r="E314" s="11">
        <f>IF(AND($N314&gt;' '!G$13,' '!G$13&gt;=$C314),1,0)</f>
        <v>0</v>
      </c>
      <c r="F314" s="11">
        <f>IF(AND($N314&gt;' '!H$13,' '!H$13&gt;=$C314),1,0)</f>
        <v>0</v>
      </c>
      <c r="G314" s="11">
        <f>IF(AND($N314&gt;' '!I$13,' '!I$13&gt;=$C314),1,0)</f>
        <v>0</v>
      </c>
      <c r="H314" s="11">
        <f>IF(AND($N314&gt;' '!J$13,' '!J$13&gt;=$C314),1,0)</f>
        <v>0</v>
      </c>
      <c r="I314" s="11">
        <f>IF(AND($N314&gt;' '!K$13,' '!K$13&gt;=$C314),1,0)</f>
        <v>0</v>
      </c>
      <c r="J314" s="11">
        <f>IF(AND($N314&gt;' '!L$13,' '!L$13&gt;=$C314),1,0)</f>
        <v>0</v>
      </c>
      <c r="K314" s="11">
        <f>IF(AND($N314&gt;' '!M$13,' '!M$13&gt;=$C314),1,0)</f>
        <v>0</v>
      </c>
      <c r="L314" s="11">
        <f>IF(AND($N314&gt;' '!N$13,' '!N$13&gt;=$C314),1,0)</f>
        <v>0</v>
      </c>
      <c r="M314" s="11">
        <f>IF(AND($N314&gt;' '!O$13,' '!O$13&gt;=$C314),1,0)</f>
        <v>0</v>
      </c>
      <c r="N314" s="25">
        <v>3128000</v>
      </c>
      <c r="O314" s="17">
        <v>2106800</v>
      </c>
      <c r="P314" s="17">
        <v>2106800</v>
      </c>
      <c r="Q314" s="17">
        <v>2106800</v>
      </c>
      <c r="R314" s="17">
        <v>2106800</v>
      </c>
      <c r="S314" s="17">
        <v>2106800</v>
      </c>
      <c r="T314" s="17">
        <v>2106800</v>
      </c>
      <c r="U314" s="17">
        <v>2106800</v>
      </c>
      <c r="V314" s="17">
        <v>2106800</v>
      </c>
      <c r="W314" s="17">
        <v>2106800</v>
      </c>
      <c r="X314" s="17">
        <v>2106800</v>
      </c>
    </row>
    <row r="315" spans="2:24">
      <c r="B315" s="20">
        <v>3</v>
      </c>
      <c r="C315" s="26">
        <v>3128000</v>
      </c>
      <c r="D315" s="11">
        <f>IF(AND($N315&gt;' '!F$13,' '!F$13&gt;=$C315),1,0)</f>
        <v>0</v>
      </c>
      <c r="E315" s="11">
        <f>IF(AND($N315&gt;' '!G$13,' '!G$13&gt;=$C315),1,0)</f>
        <v>0</v>
      </c>
      <c r="F315" s="11">
        <f>IF(AND($N315&gt;' '!H$13,' '!H$13&gt;=$C315),1,0)</f>
        <v>0</v>
      </c>
      <c r="G315" s="11">
        <f>IF(AND($N315&gt;' '!I$13,' '!I$13&gt;=$C315),1,0)</f>
        <v>0</v>
      </c>
      <c r="H315" s="11">
        <f>IF(AND($N315&gt;' '!J$13,' '!J$13&gt;=$C315),1,0)</f>
        <v>0</v>
      </c>
      <c r="I315" s="11">
        <f>IF(AND($N315&gt;' '!K$13,' '!K$13&gt;=$C315),1,0)</f>
        <v>0</v>
      </c>
      <c r="J315" s="11">
        <f>IF(AND($N315&gt;' '!L$13,' '!L$13&gt;=$C315),1,0)</f>
        <v>0</v>
      </c>
      <c r="K315" s="11">
        <f>IF(AND($N315&gt;' '!M$13,' '!M$13&gt;=$C315),1,0)</f>
        <v>0</v>
      </c>
      <c r="L315" s="11">
        <f>IF(AND($N315&gt;' '!N$13,' '!N$13&gt;=$C315),1,0)</f>
        <v>0</v>
      </c>
      <c r="M315" s="11">
        <f>IF(AND($N315&gt;' '!O$13,' '!O$13&gt;=$C315),1,0)</f>
        <v>0</v>
      </c>
      <c r="N315" s="26">
        <v>3132000</v>
      </c>
      <c r="O315" s="17">
        <v>2109600</v>
      </c>
      <c r="P315" s="17">
        <v>2109600</v>
      </c>
      <c r="Q315" s="17">
        <v>2109600</v>
      </c>
      <c r="R315" s="17">
        <v>2109600</v>
      </c>
      <c r="S315" s="17">
        <v>2109600</v>
      </c>
      <c r="T315" s="17">
        <v>2109600</v>
      </c>
      <c r="U315" s="17">
        <v>2109600</v>
      </c>
      <c r="V315" s="17">
        <v>2109600</v>
      </c>
      <c r="W315" s="17">
        <v>2109600</v>
      </c>
      <c r="X315" s="17">
        <v>2109600</v>
      </c>
    </row>
    <row r="316" spans="2:24">
      <c r="B316" s="20">
        <v>4</v>
      </c>
      <c r="C316" s="25">
        <v>3132000</v>
      </c>
      <c r="D316" s="11">
        <f>IF(AND($N316&gt;' '!F$13,' '!F$13&gt;=$C316),1,0)</f>
        <v>0</v>
      </c>
      <c r="E316" s="11">
        <f>IF(AND($N316&gt;' '!G$13,' '!G$13&gt;=$C316),1,0)</f>
        <v>0</v>
      </c>
      <c r="F316" s="11">
        <f>IF(AND($N316&gt;' '!H$13,' '!H$13&gt;=$C316),1,0)</f>
        <v>0</v>
      </c>
      <c r="G316" s="11">
        <f>IF(AND($N316&gt;' '!I$13,' '!I$13&gt;=$C316),1,0)</f>
        <v>0</v>
      </c>
      <c r="H316" s="11">
        <f>IF(AND($N316&gt;' '!J$13,' '!J$13&gt;=$C316),1,0)</f>
        <v>0</v>
      </c>
      <c r="I316" s="11">
        <f>IF(AND($N316&gt;' '!K$13,' '!K$13&gt;=$C316),1,0)</f>
        <v>0</v>
      </c>
      <c r="J316" s="11">
        <f>IF(AND($N316&gt;' '!L$13,' '!L$13&gt;=$C316),1,0)</f>
        <v>0</v>
      </c>
      <c r="K316" s="11">
        <f>IF(AND($N316&gt;' '!M$13,' '!M$13&gt;=$C316),1,0)</f>
        <v>0</v>
      </c>
      <c r="L316" s="11">
        <f>IF(AND($N316&gt;' '!N$13,' '!N$13&gt;=$C316),1,0)</f>
        <v>0</v>
      </c>
      <c r="M316" s="11">
        <f>IF(AND($N316&gt;' '!O$13,' '!O$13&gt;=$C316),1,0)</f>
        <v>0</v>
      </c>
      <c r="N316" s="25">
        <v>3136000</v>
      </c>
      <c r="O316" s="17">
        <v>2112400</v>
      </c>
      <c r="P316" s="17">
        <v>2112400</v>
      </c>
      <c r="Q316" s="17">
        <v>2112400</v>
      </c>
      <c r="R316" s="17">
        <v>2112400</v>
      </c>
      <c r="S316" s="17">
        <v>2112400</v>
      </c>
      <c r="T316" s="17">
        <v>2112400</v>
      </c>
      <c r="U316" s="17">
        <v>2112400</v>
      </c>
      <c r="V316" s="17">
        <v>2112400</v>
      </c>
      <c r="W316" s="17">
        <v>2112400</v>
      </c>
      <c r="X316" s="17">
        <v>2112400</v>
      </c>
    </row>
    <row r="317" spans="2:24">
      <c r="B317" s="18">
        <v>5</v>
      </c>
      <c r="C317" s="25">
        <v>3136000</v>
      </c>
      <c r="D317" s="11">
        <f>IF(AND($N317&gt;' '!F$13,' '!F$13&gt;=$C317),1,0)</f>
        <v>0</v>
      </c>
      <c r="E317" s="11">
        <f>IF(AND($N317&gt;' '!G$13,' '!G$13&gt;=$C317),1,0)</f>
        <v>0</v>
      </c>
      <c r="F317" s="11">
        <f>IF(AND($N317&gt;' '!H$13,' '!H$13&gt;=$C317),1,0)</f>
        <v>0</v>
      </c>
      <c r="G317" s="11">
        <f>IF(AND($N317&gt;' '!I$13,' '!I$13&gt;=$C317),1,0)</f>
        <v>0</v>
      </c>
      <c r="H317" s="11">
        <f>IF(AND($N317&gt;' '!J$13,' '!J$13&gt;=$C317),1,0)</f>
        <v>0</v>
      </c>
      <c r="I317" s="11">
        <f>IF(AND($N317&gt;' '!K$13,' '!K$13&gt;=$C317),1,0)</f>
        <v>0</v>
      </c>
      <c r="J317" s="11">
        <f>IF(AND($N317&gt;' '!L$13,' '!L$13&gt;=$C317),1,0)</f>
        <v>0</v>
      </c>
      <c r="K317" s="11">
        <f>IF(AND($N317&gt;' '!M$13,' '!M$13&gt;=$C317),1,0)</f>
        <v>0</v>
      </c>
      <c r="L317" s="11">
        <f>IF(AND($N317&gt;' '!N$13,' '!N$13&gt;=$C317),1,0)</f>
        <v>0</v>
      </c>
      <c r="M317" s="11">
        <f>IF(AND($N317&gt;' '!O$13,' '!O$13&gt;=$C317),1,0)</f>
        <v>0</v>
      </c>
      <c r="N317" s="25">
        <v>3140000</v>
      </c>
      <c r="O317" s="17">
        <v>2115200</v>
      </c>
      <c r="P317" s="17">
        <v>2115200</v>
      </c>
      <c r="Q317" s="17">
        <v>2115200</v>
      </c>
      <c r="R317" s="17">
        <v>2115200</v>
      </c>
      <c r="S317" s="17">
        <v>2115200</v>
      </c>
      <c r="T317" s="17">
        <v>2115200</v>
      </c>
      <c r="U317" s="17">
        <v>2115200</v>
      </c>
      <c r="V317" s="17">
        <v>2115200</v>
      </c>
      <c r="W317" s="17">
        <v>2115200</v>
      </c>
      <c r="X317" s="17">
        <v>2115200</v>
      </c>
    </row>
    <row r="318" spans="2:24">
      <c r="B318" s="20">
        <v>1</v>
      </c>
      <c r="C318" s="25">
        <v>3140000</v>
      </c>
      <c r="D318" s="11">
        <f>IF(AND($N318&gt;' '!F$13,' '!F$13&gt;=$C318),1,0)</f>
        <v>0</v>
      </c>
      <c r="E318" s="11">
        <f>IF(AND($N318&gt;' '!G$13,' '!G$13&gt;=$C318),1,0)</f>
        <v>0</v>
      </c>
      <c r="F318" s="11">
        <f>IF(AND($N318&gt;' '!H$13,' '!H$13&gt;=$C318),1,0)</f>
        <v>0</v>
      </c>
      <c r="G318" s="11">
        <f>IF(AND($N318&gt;' '!I$13,' '!I$13&gt;=$C318),1,0)</f>
        <v>0</v>
      </c>
      <c r="H318" s="11">
        <f>IF(AND($N318&gt;' '!J$13,' '!J$13&gt;=$C318),1,0)</f>
        <v>0</v>
      </c>
      <c r="I318" s="11">
        <f>IF(AND($N318&gt;' '!K$13,' '!K$13&gt;=$C318),1,0)</f>
        <v>0</v>
      </c>
      <c r="J318" s="11">
        <f>IF(AND($N318&gt;' '!L$13,' '!L$13&gt;=$C318),1,0)</f>
        <v>0</v>
      </c>
      <c r="K318" s="11">
        <f>IF(AND($N318&gt;' '!M$13,' '!M$13&gt;=$C318),1,0)</f>
        <v>0</v>
      </c>
      <c r="L318" s="11">
        <f>IF(AND($N318&gt;' '!N$13,' '!N$13&gt;=$C318),1,0)</f>
        <v>0</v>
      </c>
      <c r="M318" s="11">
        <f>IF(AND($N318&gt;' '!O$13,' '!O$13&gt;=$C318),1,0)</f>
        <v>0</v>
      </c>
      <c r="N318" s="25">
        <v>3144000</v>
      </c>
      <c r="O318" s="17">
        <v>2118000</v>
      </c>
      <c r="P318" s="17">
        <v>2118000</v>
      </c>
      <c r="Q318" s="17">
        <v>2118000</v>
      </c>
      <c r="R318" s="17">
        <v>2118000</v>
      </c>
      <c r="S318" s="17">
        <v>2118000</v>
      </c>
      <c r="T318" s="17">
        <v>2118000</v>
      </c>
      <c r="U318" s="17">
        <v>2118000</v>
      </c>
      <c r="V318" s="17">
        <v>2118000</v>
      </c>
      <c r="W318" s="17">
        <v>2118000</v>
      </c>
      <c r="X318" s="17">
        <v>2118000</v>
      </c>
    </row>
    <row r="319" spans="2:24">
      <c r="B319" s="20">
        <v>2</v>
      </c>
      <c r="C319" s="25">
        <v>3144000</v>
      </c>
      <c r="D319" s="11">
        <f>IF(AND($N319&gt;' '!F$13,' '!F$13&gt;=$C319),1,0)</f>
        <v>0</v>
      </c>
      <c r="E319" s="11">
        <f>IF(AND($N319&gt;' '!G$13,' '!G$13&gt;=$C319),1,0)</f>
        <v>0</v>
      </c>
      <c r="F319" s="11">
        <f>IF(AND($N319&gt;' '!H$13,' '!H$13&gt;=$C319),1,0)</f>
        <v>0</v>
      </c>
      <c r="G319" s="11">
        <f>IF(AND($N319&gt;' '!I$13,' '!I$13&gt;=$C319),1,0)</f>
        <v>0</v>
      </c>
      <c r="H319" s="11">
        <f>IF(AND($N319&gt;' '!J$13,' '!J$13&gt;=$C319),1,0)</f>
        <v>0</v>
      </c>
      <c r="I319" s="11">
        <f>IF(AND($N319&gt;' '!K$13,' '!K$13&gt;=$C319),1,0)</f>
        <v>0</v>
      </c>
      <c r="J319" s="11">
        <f>IF(AND($N319&gt;' '!L$13,' '!L$13&gt;=$C319),1,0)</f>
        <v>0</v>
      </c>
      <c r="K319" s="11">
        <f>IF(AND($N319&gt;' '!M$13,' '!M$13&gt;=$C319),1,0)</f>
        <v>0</v>
      </c>
      <c r="L319" s="11">
        <f>IF(AND($N319&gt;' '!N$13,' '!N$13&gt;=$C319),1,0)</f>
        <v>0</v>
      </c>
      <c r="M319" s="11">
        <f>IF(AND($N319&gt;' '!O$13,' '!O$13&gt;=$C319),1,0)</f>
        <v>0</v>
      </c>
      <c r="N319" s="25">
        <v>3148000</v>
      </c>
      <c r="O319" s="17">
        <v>2120800</v>
      </c>
      <c r="P319" s="17">
        <v>2120800</v>
      </c>
      <c r="Q319" s="17">
        <v>2120800</v>
      </c>
      <c r="R319" s="17">
        <v>2120800</v>
      </c>
      <c r="S319" s="17">
        <v>2120800</v>
      </c>
      <c r="T319" s="17">
        <v>2120800</v>
      </c>
      <c r="U319" s="17">
        <v>2120800</v>
      </c>
      <c r="V319" s="17">
        <v>2120800</v>
      </c>
      <c r="W319" s="17">
        <v>2120800</v>
      </c>
      <c r="X319" s="17">
        <v>2120800</v>
      </c>
    </row>
    <row r="320" spans="2:24">
      <c r="B320" s="20">
        <v>3</v>
      </c>
      <c r="C320" s="26">
        <v>3148000</v>
      </c>
      <c r="D320" s="11">
        <f>IF(AND($N320&gt;' '!F$13,' '!F$13&gt;=$C320),1,0)</f>
        <v>0</v>
      </c>
      <c r="E320" s="11">
        <f>IF(AND($N320&gt;' '!G$13,' '!G$13&gt;=$C320),1,0)</f>
        <v>0</v>
      </c>
      <c r="F320" s="11">
        <f>IF(AND($N320&gt;' '!H$13,' '!H$13&gt;=$C320),1,0)</f>
        <v>0</v>
      </c>
      <c r="G320" s="11">
        <f>IF(AND($N320&gt;' '!I$13,' '!I$13&gt;=$C320),1,0)</f>
        <v>0</v>
      </c>
      <c r="H320" s="11">
        <f>IF(AND($N320&gt;' '!J$13,' '!J$13&gt;=$C320),1,0)</f>
        <v>0</v>
      </c>
      <c r="I320" s="11">
        <f>IF(AND($N320&gt;' '!K$13,' '!K$13&gt;=$C320),1,0)</f>
        <v>0</v>
      </c>
      <c r="J320" s="11">
        <f>IF(AND($N320&gt;' '!L$13,' '!L$13&gt;=$C320),1,0)</f>
        <v>0</v>
      </c>
      <c r="K320" s="11">
        <f>IF(AND($N320&gt;' '!M$13,' '!M$13&gt;=$C320),1,0)</f>
        <v>0</v>
      </c>
      <c r="L320" s="11">
        <f>IF(AND($N320&gt;' '!N$13,' '!N$13&gt;=$C320),1,0)</f>
        <v>0</v>
      </c>
      <c r="M320" s="11">
        <f>IF(AND($N320&gt;' '!O$13,' '!O$13&gt;=$C320),1,0)</f>
        <v>0</v>
      </c>
      <c r="N320" s="26">
        <v>3152000</v>
      </c>
      <c r="O320" s="17">
        <v>2123600</v>
      </c>
      <c r="P320" s="17">
        <v>2123600</v>
      </c>
      <c r="Q320" s="17">
        <v>2123600</v>
      </c>
      <c r="R320" s="17">
        <v>2123600</v>
      </c>
      <c r="S320" s="17">
        <v>2123600</v>
      </c>
      <c r="T320" s="17">
        <v>2123600</v>
      </c>
      <c r="U320" s="17">
        <v>2123600</v>
      </c>
      <c r="V320" s="17">
        <v>2123600</v>
      </c>
      <c r="W320" s="17">
        <v>2123600</v>
      </c>
      <c r="X320" s="17">
        <v>2123600</v>
      </c>
    </row>
    <row r="321" spans="2:24">
      <c r="B321" s="20">
        <v>4</v>
      </c>
      <c r="C321" s="25">
        <v>3152000</v>
      </c>
      <c r="D321" s="11">
        <f>IF(AND($N321&gt;' '!F$13,' '!F$13&gt;=$C321),1,0)</f>
        <v>0</v>
      </c>
      <c r="E321" s="11">
        <f>IF(AND($N321&gt;' '!G$13,' '!G$13&gt;=$C321),1,0)</f>
        <v>0</v>
      </c>
      <c r="F321" s="11">
        <f>IF(AND($N321&gt;' '!H$13,' '!H$13&gt;=$C321),1,0)</f>
        <v>0</v>
      </c>
      <c r="G321" s="11">
        <f>IF(AND($N321&gt;' '!I$13,' '!I$13&gt;=$C321),1,0)</f>
        <v>0</v>
      </c>
      <c r="H321" s="11">
        <f>IF(AND($N321&gt;' '!J$13,' '!J$13&gt;=$C321),1,0)</f>
        <v>0</v>
      </c>
      <c r="I321" s="11">
        <f>IF(AND($N321&gt;' '!K$13,' '!K$13&gt;=$C321),1,0)</f>
        <v>0</v>
      </c>
      <c r="J321" s="11">
        <f>IF(AND($N321&gt;' '!L$13,' '!L$13&gt;=$C321),1,0)</f>
        <v>0</v>
      </c>
      <c r="K321" s="11">
        <f>IF(AND($N321&gt;' '!M$13,' '!M$13&gt;=$C321),1,0)</f>
        <v>0</v>
      </c>
      <c r="L321" s="11">
        <f>IF(AND($N321&gt;' '!N$13,' '!N$13&gt;=$C321),1,0)</f>
        <v>0</v>
      </c>
      <c r="M321" s="11">
        <f>IF(AND($N321&gt;' '!O$13,' '!O$13&gt;=$C321),1,0)</f>
        <v>0</v>
      </c>
      <c r="N321" s="25">
        <v>3156000</v>
      </c>
      <c r="O321" s="17">
        <v>2126400</v>
      </c>
      <c r="P321" s="17">
        <v>2126400</v>
      </c>
      <c r="Q321" s="17">
        <v>2126400</v>
      </c>
      <c r="R321" s="17">
        <v>2126400</v>
      </c>
      <c r="S321" s="17">
        <v>2126400</v>
      </c>
      <c r="T321" s="17">
        <v>2126400</v>
      </c>
      <c r="U321" s="17">
        <v>2126400</v>
      </c>
      <c r="V321" s="17">
        <v>2126400</v>
      </c>
      <c r="W321" s="17">
        <v>2126400</v>
      </c>
      <c r="X321" s="17">
        <v>2126400</v>
      </c>
    </row>
    <row r="322" spans="2:24">
      <c r="B322" s="18">
        <v>5</v>
      </c>
      <c r="C322" s="25">
        <v>3156000</v>
      </c>
      <c r="D322" s="11">
        <f>IF(AND($N322&gt;' '!F$13,' '!F$13&gt;=$C322),1,0)</f>
        <v>0</v>
      </c>
      <c r="E322" s="11">
        <f>IF(AND($N322&gt;' '!G$13,' '!G$13&gt;=$C322),1,0)</f>
        <v>0</v>
      </c>
      <c r="F322" s="11">
        <f>IF(AND($N322&gt;' '!H$13,' '!H$13&gt;=$C322),1,0)</f>
        <v>0</v>
      </c>
      <c r="G322" s="11">
        <f>IF(AND($N322&gt;' '!I$13,' '!I$13&gt;=$C322),1,0)</f>
        <v>0</v>
      </c>
      <c r="H322" s="11">
        <f>IF(AND($N322&gt;' '!J$13,' '!J$13&gt;=$C322),1,0)</f>
        <v>0</v>
      </c>
      <c r="I322" s="11">
        <f>IF(AND($N322&gt;' '!K$13,' '!K$13&gt;=$C322),1,0)</f>
        <v>0</v>
      </c>
      <c r="J322" s="11">
        <f>IF(AND($N322&gt;' '!L$13,' '!L$13&gt;=$C322),1,0)</f>
        <v>0</v>
      </c>
      <c r="K322" s="11">
        <f>IF(AND($N322&gt;' '!M$13,' '!M$13&gt;=$C322),1,0)</f>
        <v>0</v>
      </c>
      <c r="L322" s="11">
        <f>IF(AND($N322&gt;' '!N$13,' '!N$13&gt;=$C322),1,0)</f>
        <v>0</v>
      </c>
      <c r="M322" s="11">
        <f>IF(AND($N322&gt;' '!O$13,' '!O$13&gt;=$C322),1,0)</f>
        <v>0</v>
      </c>
      <c r="N322" s="25">
        <v>3160000</v>
      </c>
      <c r="O322" s="17">
        <v>2129200</v>
      </c>
      <c r="P322" s="17">
        <v>2129200</v>
      </c>
      <c r="Q322" s="17">
        <v>2129200</v>
      </c>
      <c r="R322" s="17">
        <v>2129200</v>
      </c>
      <c r="S322" s="17">
        <v>2129200</v>
      </c>
      <c r="T322" s="17">
        <v>2129200</v>
      </c>
      <c r="U322" s="17">
        <v>2129200</v>
      </c>
      <c r="V322" s="17">
        <v>2129200</v>
      </c>
      <c r="W322" s="17">
        <v>2129200</v>
      </c>
      <c r="X322" s="17">
        <v>2129200</v>
      </c>
    </row>
    <row r="323" spans="2:24">
      <c r="B323" s="20">
        <v>1</v>
      </c>
      <c r="C323" s="25">
        <v>3160000</v>
      </c>
      <c r="D323" s="11">
        <f>IF(AND($N323&gt;' '!F$13,' '!F$13&gt;=$C323),1,0)</f>
        <v>0</v>
      </c>
      <c r="E323" s="11">
        <f>IF(AND($N323&gt;' '!G$13,' '!G$13&gt;=$C323),1,0)</f>
        <v>0</v>
      </c>
      <c r="F323" s="11">
        <f>IF(AND($N323&gt;' '!H$13,' '!H$13&gt;=$C323),1,0)</f>
        <v>0</v>
      </c>
      <c r="G323" s="11">
        <f>IF(AND($N323&gt;' '!I$13,' '!I$13&gt;=$C323),1,0)</f>
        <v>0</v>
      </c>
      <c r="H323" s="11">
        <f>IF(AND($N323&gt;' '!J$13,' '!J$13&gt;=$C323),1,0)</f>
        <v>0</v>
      </c>
      <c r="I323" s="11">
        <f>IF(AND($N323&gt;' '!K$13,' '!K$13&gt;=$C323),1,0)</f>
        <v>0</v>
      </c>
      <c r="J323" s="11">
        <f>IF(AND($N323&gt;' '!L$13,' '!L$13&gt;=$C323),1,0)</f>
        <v>0</v>
      </c>
      <c r="K323" s="11">
        <f>IF(AND($N323&gt;' '!M$13,' '!M$13&gt;=$C323),1,0)</f>
        <v>0</v>
      </c>
      <c r="L323" s="11">
        <f>IF(AND($N323&gt;' '!N$13,' '!N$13&gt;=$C323),1,0)</f>
        <v>0</v>
      </c>
      <c r="M323" s="11">
        <f>IF(AND($N323&gt;' '!O$13,' '!O$13&gt;=$C323),1,0)</f>
        <v>0</v>
      </c>
      <c r="N323" s="25">
        <v>3164000</v>
      </c>
      <c r="O323" s="17">
        <v>2132000</v>
      </c>
      <c r="P323" s="17">
        <v>2132000</v>
      </c>
      <c r="Q323" s="17">
        <v>2132000</v>
      </c>
      <c r="R323" s="17">
        <v>2132000</v>
      </c>
      <c r="S323" s="17">
        <v>2132000</v>
      </c>
      <c r="T323" s="17">
        <v>2132000</v>
      </c>
      <c r="U323" s="17">
        <v>2132000</v>
      </c>
      <c r="V323" s="17">
        <v>2132000</v>
      </c>
      <c r="W323" s="17">
        <v>2132000</v>
      </c>
      <c r="X323" s="17">
        <v>2132000</v>
      </c>
    </row>
    <row r="324" spans="2:24">
      <c r="B324" s="20">
        <v>2</v>
      </c>
      <c r="C324" s="25">
        <v>3164000</v>
      </c>
      <c r="D324" s="11">
        <f>IF(AND($N324&gt;' '!F$13,' '!F$13&gt;=$C324),1,0)</f>
        <v>0</v>
      </c>
      <c r="E324" s="11">
        <f>IF(AND($N324&gt;' '!G$13,' '!G$13&gt;=$C324),1,0)</f>
        <v>0</v>
      </c>
      <c r="F324" s="11">
        <f>IF(AND($N324&gt;' '!H$13,' '!H$13&gt;=$C324),1,0)</f>
        <v>0</v>
      </c>
      <c r="G324" s="11">
        <f>IF(AND($N324&gt;' '!I$13,' '!I$13&gt;=$C324),1,0)</f>
        <v>0</v>
      </c>
      <c r="H324" s="11">
        <f>IF(AND($N324&gt;' '!J$13,' '!J$13&gt;=$C324),1,0)</f>
        <v>0</v>
      </c>
      <c r="I324" s="11">
        <f>IF(AND($N324&gt;' '!K$13,' '!K$13&gt;=$C324),1,0)</f>
        <v>0</v>
      </c>
      <c r="J324" s="11">
        <f>IF(AND($N324&gt;' '!L$13,' '!L$13&gt;=$C324),1,0)</f>
        <v>0</v>
      </c>
      <c r="K324" s="11">
        <f>IF(AND($N324&gt;' '!M$13,' '!M$13&gt;=$C324),1,0)</f>
        <v>0</v>
      </c>
      <c r="L324" s="11">
        <f>IF(AND($N324&gt;' '!N$13,' '!N$13&gt;=$C324),1,0)</f>
        <v>0</v>
      </c>
      <c r="M324" s="11">
        <f>IF(AND($N324&gt;' '!O$13,' '!O$13&gt;=$C324),1,0)</f>
        <v>0</v>
      </c>
      <c r="N324" s="25">
        <v>3168000</v>
      </c>
      <c r="O324" s="17">
        <v>2134800</v>
      </c>
      <c r="P324" s="17">
        <v>2134800</v>
      </c>
      <c r="Q324" s="17">
        <v>2134800</v>
      </c>
      <c r="R324" s="17">
        <v>2134800</v>
      </c>
      <c r="S324" s="17">
        <v>2134800</v>
      </c>
      <c r="T324" s="17">
        <v>2134800</v>
      </c>
      <c r="U324" s="17">
        <v>2134800</v>
      </c>
      <c r="V324" s="17">
        <v>2134800</v>
      </c>
      <c r="W324" s="17">
        <v>2134800</v>
      </c>
      <c r="X324" s="17">
        <v>2134800</v>
      </c>
    </row>
    <row r="325" spans="2:24">
      <c r="B325" s="20">
        <v>3</v>
      </c>
      <c r="C325" s="26">
        <v>3168000</v>
      </c>
      <c r="D325" s="11">
        <f>IF(AND($N325&gt;' '!F$13,' '!F$13&gt;=$C325),1,0)</f>
        <v>0</v>
      </c>
      <c r="E325" s="11">
        <f>IF(AND($N325&gt;' '!G$13,' '!G$13&gt;=$C325),1,0)</f>
        <v>0</v>
      </c>
      <c r="F325" s="11">
        <f>IF(AND($N325&gt;' '!H$13,' '!H$13&gt;=$C325),1,0)</f>
        <v>0</v>
      </c>
      <c r="G325" s="11">
        <f>IF(AND($N325&gt;' '!I$13,' '!I$13&gt;=$C325),1,0)</f>
        <v>0</v>
      </c>
      <c r="H325" s="11">
        <f>IF(AND($N325&gt;' '!J$13,' '!J$13&gt;=$C325),1,0)</f>
        <v>0</v>
      </c>
      <c r="I325" s="11">
        <f>IF(AND($N325&gt;' '!K$13,' '!K$13&gt;=$C325),1,0)</f>
        <v>0</v>
      </c>
      <c r="J325" s="11">
        <f>IF(AND($N325&gt;' '!L$13,' '!L$13&gt;=$C325),1,0)</f>
        <v>0</v>
      </c>
      <c r="K325" s="11">
        <f>IF(AND($N325&gt;' '!M$13,' '!M$13&gt;=$C325),1,0)</f>
        <v>0</v>
      </c>
      <c r="L325" s="11">
        <f>IF(AND($N325&gt;' '!N$13,' '!N$13&gt;=$C325),1,0)</f>
        <v>0</v>
      </c>
      <c r="M325" s="11">
        <f>IF(AND($N325&gt;' '!O$13,' '!O$13&gt;=$C325),1,0)</f>
        <v>0</v>
      </c>
      <c r="N325" s="26">
        <v>3172000</v>
      </c>
      <c r="O325" s="17">
        <v>2137600</v>
      </c>
      <c r="P325" s="17">
        <v>2137600</v>
      </c>
      <c r="Q325" s="17">
        <v>2137600</v>
      </c>
      <c r="R325" s="17">
        <v>2137600</v>
      </c>
      <c r="S325" s="17">
        <v>2137600</v>
      </c>
      <c r="T325" s="17">
        <v>2137600</v>
      </c>
      <c r="U325" s="17">
        <v>2137600</v>
      </c>
      <c r="V325" s="17">
        <v>2137600</v>
      </c>
      <c r="W325" s="17">
        <v>2137600</v>
      </c>
      <c r="X325" s="17">
        <v>2137600</v>
      </c>
    </row>
    <row r="326" spans="2:24">
      <c r="B326" s="20">
        <v>4</v>
      </c>
      <c r="C326" s="25">
        <v>3172000</v>
      </c>
      <c r="D326" s="11">
        <f>IF(AND($N326&gt;' '!F$13,' '!F$13&gt;=$C326),1,0)</f>
        <v>0</v>
      </c>
      <c r="E326" s="11">
        <f>IF(AND($N326&gt;' '!G$13,' '!G$13&gt;=$C326),1,0)</f>
        <v>0</v>
      </c>
      <c r="F326" s="11">
        <f>IF(AND($N326&gt;' '!H$13,' '!H$13&gt;=$C326),1,0)</f>
        <v>0</v>
      </c>
      <c r="G326" s="11">
        <f>IF(AND($N326&gt;' '!I$13,' '!I$13&gt;=$C326),1,0)</f>
        <v>0</v>
      </c>
      <c r="H326" s="11">
        <f>IF(AND($N326&gt;' '!J$13,' '!J$13&gt;=$C326),1,0)</f>
        <v>0</v>
      </c>
      <c r="I326" s="11">
        <f>IF(AND($N326&gt;' '!K$13,' '!K$13&gt;=$C326),1,0)</f>
        <v>0</v>
      </c>
      <c r="J326" s="11">
        <f>IF(AND($N326&gt;' '!L$13,' '!L$13&gt;=$C326),1,0)</f>
        <v>0</v>
      </c>
      <c r="K326" s="11">
        <f>IF(AND($N326&gt;' '!M$13,' '!M$13&gt;=$C326),1,0)</f>
        <v>0</v>
      </c>
      <c r="L326" s="11">
        <f>IF(AND($N326&gt;' '!N$13,' '!N$13&gt;=$C326),1,0)</f>
        <v>0</v>
      </c>
      <c r="M326" s="11">
        <f>IF(AND($N326&gt;' '!O$13,' '!O$13&gt;=$C326),1,0)</f>
        <v>0</v>
      </c>
      <c r="N326" s="25">
        <v>3176000</v>
      </c>
      <c r="O326" s="17">
        <v>2140400</v>
      </c>
      <c r="P326" s="17">
        <v>2140400</v>
      </c>
      <c r="Q326" s="17">
        <v>2140400</v>
      </c>
      <c r="R326" s="17">
        <v>2140400</v>
      </c>
      <c r="S326" s="17">
        <v>2140400</v>
      </c>
      <c r="T326" s="17">
        <v>2140400</v>
      </c>
      <c r="U326" s="17">
        <v>2140400</v>
      </c>
      <c r="V326" s="17">
        <v>2140400</v>
      </c>
      <c r="W326" s="17">
        <v>2140400</v>
      </c>
      <c r="X326" s="17">
        <v>2140400</v>
      </c>
    </row>
    <row r="327" spans="2:24">
      <c r="B327" s="18">
        <v>5</v>
      </c>
      <c r="C327" s="25">
        <v>3176000</v>
      </c>
      <c r="D327" s="11">
        <f>IF(AND($N327&gt;' '!F$13,' '!F$13&gt;=$C327),1,0)</f>
        <v>0</v>
      </c>
      <c r="E327" s="11">
        <f>IF(AND($N327&gt;' '!G$13,' '!G$13&gt;=$C327),1,0)</f>
        <v>0</v>
      </c>
      <c r="F327" s="11">
        <f>IF(AND($N327&gt;' '!H$13,' '!H$13&gt;=$C327),1,0)</f>
        <v>0</v>
      </c>
      <c r="G327" s="11">
        <f>IF(AND($N327&gt;' '!I$13,' '!I$13&gt;=$C327),1,0)</f>
        <v>0</v>
      </c>
      <c r="H327" s="11">
        <f>IF(AND($N327&gt;' '!J$13,' '!J$13&gt;=$C327),1,0)</f>
        <v>0</v>
      </c>
      <c r="I327" s="11">
        <f>IF(AND($N327&gt;' '!K$13,' '!K$13&gt;=$C327),1,0)</f>
        <v>0</v>
      </c>
      <c r="J327" s="11">
        <f>IF(AND($N327&gt;' '!L$13,' '!L$13&gt;=$C327),1,0)</f>
        <v>0</v>
      </c>
      <c r="K327" s="11">
        <f>IF(AND($N327&gt;' '!M$13,' '!M$13&gt;=$C327),1,0)</f>
        <v>0</v>
      </c>
      <c r="L327" s="11">
        <f>IF(AND($N327&gt;' '!N$13,' '!N$13&gt;=$C327),1,0)</f>
        <v>0</v>
      </c>
      <c r="M327" s="11">
        <f>IF(AND($N327&gt;' '!O$13,' '!O$13&gt;=$C327),1,0)</f>
        <v>0</v>
      </c>
      <c r="N327" s="25">
        <v>3180000</v>
      </c>
      <c r="O327" s="17">
        <v>2143200</v>
      </c>
      <c r="P327" s="17">
        <v>2143200</v>
      </c>
      <c r="Q327" s="17">
        <v>2143200</v>
      </c>
      <c r="R327" s="17">
        <v>2143200</v>
      </c>
      <c r="S327" s="17">
        <v>2143200</v>
      </c>
      <c r="T327" s="17">
        <v>2143200</v>
      </c>
      <c r="U327" s="17">
        <v>2143200</v>
      </c>
      <c r="V327" s="17">
        <v>2143200</v>
      </c>
      <c r="W327" s="17">
        <v>2143200</v>
      </c>
      <c r="X327" s="17">
        <v>2143200</v>
      </c>
    </row>
    <row r="328" spans="2:24">
      <c r="B328" s="20">
        <v>1</v>
      </c>
      <c r="C328" s="25">
        <v>3180000</v>
      </c>
      <c r="D328" s="11">
        <f>IF(AND($N328&gt;' '!F$13,' '!F$13&gt;=$C328),1,0)</f>
        <v>0</v>
      </c>
      <c r="E328" s="11">
        <f>IF(AND($N328&gt;' '!G$13,' '!G$13&gt;=$C328),1,0)</f>
        <v>0</v>
      </c>
      <c r="F328" s="11">
        <f>IF(AND($N328&gt;' '!H$13,' '!H$13&gt;=$C328),1,0)</f>
        <v>0</v>
      </c>
      <c r="G328" s="11">
        <f>IF(AND($N328&gt;' '!I$13,' '!I$13&gt;=$C328),1,0)</f>
        <v>0</v>
      </c>
      <c r="H328" s="11">
        <f>IF(AND($N328&gt;' '!J$13,' '!J$13&gt;=$C328),1,0)</f>
        <v>0</v>
      </c>
      <c r="I328" s="11">
        <f>IF(AND($N328&gt;' '!K$13,' '!K$13&gt;=$C328),1,0)</f>
        <v>0</v>
      </c>
      <c r="J328" s="11">
        <f>IF(AND($N328&gt;' '!L$13,' '!L$13&gt;=$C328),1,0)</f>
        <v>0</v>
      </c>
      <c r="K328" s="11">
        <f>IF(AND($N328&gt;' '!M$13,' '!M$13&gt;=$C328),1,0)</f>
        <v>0</v>
      </c>
      <c r="L328" s="11">
        <f>IF(AND($N328&gt;' '!N$13,' '!N$13&gt;=$C328),1,0)</f>
        <v>0</v>
      </c>
      <c r="M328" s="11">
        <f>IF(AND($N328&gt;' '!O$13,' '!O$13&gt;=$C328),1,0)</f>
        <v>0</v>
      </c>
      <c r="N328" s="25">
        <v>3184000</v>
      </c>
      <c r="O328" s="17">
        <v>2146000</v>
      </c>
      <c r="P328" s="17">
        <v>2146000</v>
      </c>
      <c r="Q328" s="17">
        <v>2146000</v>
      </c>
      <c r="R328" s="17">
        <v>2146000</v>
      </c>
      <c r="S328" s="17">
        <v>2146000</v>
      </c>
      <c r="T328" s="17">
        <v>2146000</v>
      </c>
      <c r="U328" s="17">
        <v>2146000</v>
      </c>
      <c r="V328" s="17">
        <v>2146000</v>
      </c>
      <c r="W328" s="17">
        <v>2146000</v>
      </c>
      <c r="X328" s="17">
        <v>2146000</v>
      </c>
    </row>
    <row r="329" spans="2:24">
      <c r="B329" s="20">
        <v>2</v>
      </c>
      <c r="C329" s="25">
        <v>3184000</v>
      </c>
      <c r="D329" s="11">
        <f>IF(AND($N329&gt;' '!F$13,' '!F$13&gt;=$C329),1,0)</f>
        <v>0</v>
      </c>
      <c r="E329" s="11">
        <f>IF(AND($N329&gt;' '!G$13,' '!G$13&gt;=$C329),1,0)</f>
        <v>0</v>
      </c>
      <c r="F329" s="11">
        <f>IF(AND($N329&gt;' '!H$13,' '!H$13&gt;=$C329),1,0)</f>
        <v>0</v>
      </c>
      <c r="G329" s="11">
        <f>IF(AND($N329&gt;' '!I$13,' '!I$13&gt;=$C329),1,0)</f>
        <v>0</v>
      </c>
      <c r="H329" s="11">
        <f>IF(AND($N329&gt;' '!J$13,' '!J$13&gt;=$C329),1,0)</f>
        <v>0</v>
      </c>
      <c r="I329" s="11">
        <f>IF(AND($N329&gt;' '!K$13,' '!K$13&gt;=$C329),1,0)</f>
        <v>0</v>
      </c>
      <c r="J329" s="11">
        <f>IF(AND($N329&gt;' '!L$13,' '!L$13&gt;=$C329),1,0)</f>
        <v>0</v>
      </c>
      <c r="K329" s="11">
        <f>IF(AND($N329&gt;' '!M$13,' '!M$13&gt;=$C329),1,0)</f>
        <v>0</v>
      </c>
      <c r="L329" s="11">
        <f>IF(AND($N329&gt;' '!N$13,' '!N$13&gt;=$C329),1,0)</f>
        <v>0</v>
      </c>
      <c r="M329" s="11">
        <f>IF(AND($N329&gt;' '!O$13,' '!O$13&gt;=$C329),1,0)</f>
        <v>0</v>
      </c>
      <c r="N329" s="25">
        <v>3188000</v>
      </c>
      <c r="O329" s="17">
        <v>2148800</v>
      </c>
      <c r="P329" s="17">
        <v>2148800</v>
      </c>
      <c r="Q329" s="17">
        <v>2148800</v>
      </c>
      <c r="R329" s="17">
        <v>2148800</v>
      </c>
      <c r="S329" s="17">
        <v>2148800</v>
      </c>
      <c r="T329" s="17">
        <v>2148800</v>
      </c>
      <c r="U329" s="17">
        <v>2148800</v>
      </c>
      <c r="V329" s="17">
        <v>2148800</v>
      </c>
      <c r="W329" s="17">
        <v>2148800</v>
      </c>
      <c r="X329" s="17">
        <v>2148800</v>
      </c>
    </row>
    <row r="330" spans="2:24">
      <c r="B330" s="20">
        <v>3</v>
      </c>
      <c r="C330" s="26">
        <v>3188000</v>
      </c>
      <c r="D330" s="11">
        <f>IF(AND($N330&gt;' '!F$13,' '!F$13&gt;=$C330),1,0)</f>
        <v>0</v>
      </c>
      <c r="E330" s="11">
        <f>IF(AND($N330&gt;' '!G$13,' '!G$13&gt;=$C330),1,0)</f>
        <v>0</v>
      </c>
      <c r="F330" s="11">
        <f>IF(AND($N330&gt;' '!H$13,' '!H$13&gt;=$C330),1,0)</f>
        <v>0</v>
      </c>
      <c r="G330" s="11">
        <f>IF(AND($N330&gt;' '!I$13,' '!I$13&gt;=$C330),1,0)</f>
        <v>0</v>
      </c>
      <c r="H330" s="11">
        <f>IF(AND($N330&gt;' '!J$13,' '!J$13&gt;=$C330),1,0)</f>
        <v>0</v>
      </c>
      <c r="I330" s="11">
        <f>IF(AND($N330&gt;' '!K$13,' '!K$13&gt;=$C330),1,0)</f>
        <v>0</v>
      </c>
      <c r="J330" s="11">
        <f>IF(AND($N330&gt;' '!L$13,' '!L$13&gt;=$C330),1,0)</f>
        <v>0</v>
      </c>
      <c r="K330" s="11">
        <f>IF(AND($N330&gt;' '!M$13,' '!M$13&gt;=$C330),1,0)</f>
        <v>0</v>
      </c>
      <c r="L330" s="11">
        <f>IF(AND($N330&gt;' '!N$13,' '!N$13&gt;=$C330),1,0)</f>
        <v>0</v>
      </c>
      <c r="M330" s="11">
        <f>IF(AND($N330&gt;' '!O$13,' '!O$13&gt;=$C330),1,0)</f>
        <v>0</v>
      </c>
      <c r="N330" s="26">
        <v>3192000</v>
      </c>
      <c r="O330" s="17">
        <v>2151600</v>
      </c>
      <c r="P330" s="17">
        <v>2151600</v>
      </c>
      <c r="Q330" s="17">
        <v>2151600</v>
      </c>
      <c r="R330" s="17">
        <v>2151600</v>
      </c>
      <c r="S330" s="17">
        <v>2151600</v>
      </c>
      <c r="T330" s="17">
        <v>2151600</v>
      </c>
      <c r="U330" s="17">
        <v>2151600</v>
      </c>
      <c r="V330" s="17">
        <v>2151600</v>
      </c>
      <c r="W330" s="17">
        <v>2151600</v>
      </c>
      <c r="X330" s="17">
        <v>2151600</v>
      </c>
    </row>
    <row r="331" spans="2:24">
      <c r="B331" s="20">
        <v>4</v>
      </c>
      <c r="C331" s="25">
        <v>3192000</v>
      </c>
      <c r="D331" s="11">
        <f>IF(AND($N331&gt;' '!F$13,' '!F$13&gt;=$C331),1,0)</f>
        <v>0</v>
      </c>
      <c r="E331" s="11">
        <f>IF(AND($N331&gt;' '!G$13,' '!G$13&gt;=$C331),1,0)</f>
        <v>0</v>
      </c>
      <c r="F331" s="11">
        <f>IF(AND($N331&gt;' '!H$13,' '!H$13&gt;=$C331),1,0)</f>
        <v>0</v>
      </c>
      <c r="G331" s="11">
        <f>IF(AND($N331&gt;' '!I$13,' '!I$13&gt;=$C331),1,0)</f>
        <v>0</v>
      </c>
      <c r="H331" s="11">
        <f>IF(AND($N331&gt;' '!J$13,' '!J$13&gt;=$C331),1,0)</f>
        <v>0</v>
      </c>
      <c r="I331" s="11">
        <f>IF(AND($N331&gt;' '!K$13,' '!K$13&gt;=$C331),1,0)</f>
        <v>0</v>
      </c>
      <c r="J331" s="11">
        <f>IF(AND($N331&gt;' '!L$13,' '!L$13&gt;=$C331),1,0)</f>
        <v>0</v>
      </c>
      <c r="K331" s="11">
        <f>IF(AND($N331&gt;' '!M$13,' '!M$13&gt;=$C331),1,0)</f>
        <v>0</v>
      </c>
      <c r="L331" s="11">
        <f>IF(AND($N331&gt;' '!N$13,' '!N$13&gt;=$C331),1,0)</f>
        <v>0</v>
      </c>
      <c r="M331" s="11">
        <f>IF(AND($N331&gt;' '!O$13,' '!O$13&gt;=$C331),1,0)</f>
        <v>0</v>
      </c>
      <c r="N331" s="25">
        <v>3196000</v>
      </c>
      <c r="O331" s="17">
        <v>2154400</v>
      </c>
      <c r="P331" s="17">
        <v>2154400</v>
      </c>
      <c r="Q331" s="17">
        <v>2154400</v>
      </c>
      <c r="R331" s="17">
        <v>2154400</v>
      </c>
      <c r="S331" s="17">
        <v>2154400</v>
      </c>
      <c r="T331" s="17">
        <v>2154400</v>
      </c>
      <c r="U331" s="17">
        <v>2154400</v>
      </c>
      <c r="V331" s="17">
        <v>2154400</v>
      </c>
      <c r="W331" s="17">
        <v>2154400</v>
      </c>
      <c r="X331" s="17">
        <v>2154400</v>
      </c>
    </row>
    <row r="332" spans="2:24">
      <c r="B332" s="18">
        <v>5</v>
      </c>
      <c r="C332" s="25">
        <v>3196000</v>
      </c>
      <c r="D332" s="11">
        <f>IF(AND($N332&gt;' '!F$13,' '!F$13&gt;=$C332),1,0)</f>
        <v>0</v>
      </c>
      <c r="E332" s="11">
        <f>IF(AND($N332&gt;' '!G$13,' '!G$13&gt;=$C332),1,0)</f>
        <v>0</v>
      </c>
      <c r="F332" s="11">
        <f>IF(AND($N332&gt;' '!H$13,' '!H$13&gt;=$C332),1,0)</f>
        <v>0</v>
      </c>
      <c r="G332" s="11">
        <f>IF(AND($N332&gt;' '!I$13,' '!I$13&gt;=$C332),1,0)</f>
        <v>0</v>
      </c>
      <c r="H332" s="11">
        <f>IF(AND($N332&gt;' '!J$13,' '!J$13&gt;=$C332),1,0)</f>
        <v>0</v>
      </c>
      <c r="I332" s="11">
        <f>IF(AND($N332&gt;' '!K$13,' '!K$13&gt;=$C332),1,0)</f>
        <v>0</v>
      </c>
      <c r="J332" s="11">
        <f>IF(AND($N332&gt;' '!L$13,' '!L$13&gt;=$C332),1,0)</f>
        <v>0</v>
      </c>
      <c r="K332" s="11">
        <f>IF(AND($N332&gt;' '!M$13,' '!M$13&gt;=$C332),1,0)</f>
        <v>0</v>
      </c>
      <c r="L332" s="11">
        <f>IF(AND($N332&gt;' '!N$13,' '!N$13&gt;=$C332),1,0)</f>
        <v>0</v>
      </c>
      <c r="M332" s="11">
        <f>IF(AND($N332&gt;' '!O$13,' '!O$13&gt;=$C332),1,0)</f>
        <v>0</v>
      </c>
      <c r="N332" s="25">
        <v>3200000</v>
      </c>
      <c r="O332" s="17">
        <v>2157200</v>
      </c>
      <c r="P332" s="17">
        <v>2157200</v>
      </c>
      <c r="Q332" s="17">
        <v>2157200</v>
      </c>
      <c r="R332" s="17">
        <v>2157200</v>
      </c>
      <c r="S332" s="17">
        <v>2157200</v>
      </c>
      <c r="T332" s="17">
        <v>2157200</v>
      </c>
      <c r="U332" s="17">
        <v>2157200</v>
      </c>
      <c r="V332" s="17">
        <v>2157200</v>
      </c>
      <c r="W332" s="17">
        <v>2157200</v>
      </c>
      <c r="X332" s="17">
        <v>2157200</v>
      </c>
    </row>
    <row r="333" spans="2:24">
      <c r="B333" s="20">
        <v>1</v>
      </c>
      <c r="C333" s="25">
        <v>3200000</v>
      </c>
      <c r="D333" s="11">
        <f>IF(AND($N333&gt;' '!F$13,' '!F$13&gt;=$C333),1,0)</f>
        <v>0</v>
      </c>
      <c r="E333" s="11">
        <f>IF(AND($N333&gt;' '!G$13,' '!G$13&gt;=$C333),1,0)</f>
        <v>0</v>
      </c>
      <c r="F333" s="11">
        <f>IF(AND($N333&gt;' '!H$13,' '!H$13&gt;=$C333),1,0)</f>
        <v>0</v>
      </c>
      <c r="G333" s="11">
        <f>IF(AND($N333&gt;' '!I$13,' '!I$13&gt;=$C333),1,0)</f>
        <v>0</v>
      </c>
      <c r="H333" s="11">
        <f>IF(AND($N333&gt;' '!J$13,' '!J$13&gt;=$C333),1,0)</f>
        <v>0</v>
      </c>
      <c r="I333" s="11">
        <f>IF(AND($N333&gt;' '!K$13,' '!K$13&gt;=$C333),1,0)</f>
        <v>0</v>
      </c>
      <c r="J333" s="11">
        <f>IF(AND($N333&gt;' '!L$13,' '!L$13&gt;=$C333),1,0)</f>
        <v>0</v>
      </c>
      <c r="K333" s="11">
        <f>IF(AND($N333&gt;' '!M$13,' '!M$13&gt;=$C333),1,0)</f>
        <v>0</v>
      </c>
      <c r="L333" s="11">
        <f>IF(AND($N333&gt;' '!N$13,' '!N$13&gt;=$C333),1,0)</f>
        <v>0</v>
      </c>
      <c r="M333" s="11">
        <f>IF(AND($N333&gt;' '!O$13,' '!O$13&gt;=$C333),1,0)</f>
        <v>0</v>
      </c>
      <c r="N333" s="25">
        <v>3204000</v>
      </c>
      <c r="O333" s="17">
        <v>2160000</v>
      </c>
      <c r="P333" s="17">
        <v>2160000</v>
      </c>
      <c r="Q333" s="17">
        <v>2160000</v>
      </c>
      <c r="R333" s="17">
        <v>2160000</v>
      </c>
      <c r="S333" s="17">
        <v>2160000</v>
      </c>
      <c r="T333" s="17">
        <v>2160000</v>
      </c>
      <c r="U333" s="17">
        <v>2160000</v>
      </c>
      <c r="V333" s="17">
        <v>2160000</v>
      </c>
      <c r="W333" s="17">
        <v>2160000</v>
      </c>
      <c r="X333" s="17">
        <v>2160000</v>
      </c>
    </row>
    <row r="334" spans="2:24">
      <c r="B334" s="20">
        <v>2</v>
      </c>
      <c r="C334" s="25">
        <v>3204000</v>
      </c>
      <c r="D334" s="11">
        <f>IF(AND($N334&gt;' '!F$13,' '!F$13&gt;=$C334),1,0)</f>
        <v>0</v>
      </c>
      <c r="E334" s="11">
        <f>IF(AND($N334&gt;' '!G$13,' '!G$13&gt;=$C334),1,0)</f>
        <v>0</v>
      </c>
      <c r="F334" s="11">
        <f>IF(AND($N334&gt;' '!H$13,' '!H$13&gt;=$C334),1,0)</f>
        <v>0</v>
      </c>
      <c r="G334" s="11">
        <f>IF(AND($N334&gt;' '!I$13,' '!I$13&gt;=$C334),1,0)</f>
        <v>0</v>
      </c>
      <c r="H334" s="11">
        <f>IF(AND($N334&gt;' '!J$13,' '!J$13&gt;=$C334),1,0)</f>
        <v>0</v>
      </c>
      <c r="I334" s="11">
        <f>IF(AND($N334&gt;' '!K$13,' '!K$13&gt;=$C334),1,0)</f>
        <v>0</v>
      </c>
      <c r="J334" s="11">
        <f>IF(AND($N334&gt;' '!L$13,' '!L$13&gt;=$C334),1,0)</f>
        <v>0</v>
      </c>
      <c r="K334" s="11">
        <f>IF(AND($N334&gt;' '!M$13,' '!M$13&gt;=$C334),1,0)</f>
        <v>0</v>
      </c>
      <c r="L334" s="11">
        <f>IF(AND($N334&gt;' '!N$13,' '!N$13&gt;=$C334),1,0)</f>
        <v>0</v>
      </c>
      <c r="M334" s="11">
        <f>IF(AND($N334&gt;' '!O$13,' '!O$13&gt;=$C334),1,0)</f>
        <v>0</v>
      </c>
      <c r="N334" s="25">
        <v>3208000</v>
      </c>
      <c r="O334" s="17">
        <v>2162800</v>
      </c>
      <c r="P334" s="17">
        <v>2162800</v>
      </c>
      <c r="Q334" s="17">
        <v>2162800</v>
      </c>
      <c r="R334" s="17">
        <v>2162800</v>
      </c>
      <c r="S334" s="17">
        <v>2162800</v>
      </c>
      <c r="T334" s="17">
        <v>2162800</v>
      </c>
      <c r="U334" s="17">
        <v>2162800</v>
      </c>
      <c r="V334" s="17">
        <v>2162800</v>
      </c>
      <c r="W334" s="17">
        <v>2162800</v>
      </c>
      <c r="X334" s="17">
        <v>2162800</v>
      </c>
    </row>
    <row r="335" spans="2:24">
      <c r="B335" s="20">
        <v>3</v>
      </c>
      <c r="C335" s="26">
        <v>3208000</v>
      </c>
      <c r="D335" s="11">
        <f>IF(AND($N335&gt;' '!F$13,' '!F$13&gt;=$C335),1,0)</f>
        <v>0</v>
      </c>
      <c r="E335" s="11">
        <f>IF(AND($N335&gt;' '!G$13,' '!G$13&gt;=$C335),1,0)</f>
        <v>0</v>
      </c>
      <c r="F335" s="11">
        <f>IF(AND($N335&gt;' '!H$13,' '!H$13&gt;=$C335),1,0)</f>
        <v>0</v>
      </c>
      <c r="G335" s="11">
        <f>IF(AND($N335&gt;' '!I$13,' '!I$13&gt;=$C335),1,0)</f>
        <v>0</v>
      </c>
      <c r="H335" s="11">
        <f>IF(AND($N335&gt;' '!J$13,' '!J$13&gt;=$C335),1,0)</f>
        <v>0</v>
      </c>
      <c r="I335" s="11">
        <f>IF(AND($N335&gt;' '!K$13,' '!K$13&gt;=$C335),1,0)</f>
        <v>0</v>
      </c>
      <c r="J335" s="11">
        <f>IF(AND($N335&gt;' '!L$13,' '!L$13&gt;=$C335),1,0)</f>
        <v>0</v>
      </c>
      <c r="K335" s="11">
        <f>IF(AND($N335&gt;' '!M$13,' '!M$13&gt;=$C335),1,0)</f>
        <v>0</v>
      </c>
      <c r="L335" s="11">
        <f>IF(AND($N335&gt;' '!N$13,' '!N$13&gt;=$C335),1,0)</f>
        <v>0</v>
      </c>
      <c r="M335" s="11">
        <f>IF(AND($N335&gt;' '!O$13,' '!O$13&gt;=$C335),1,0)</f>
        <v>0</v>
      </c>
      <c r="N335" s="26">
        <v>3212000</v>
      </c>
      <c r="O335" s="17">
        <v>2165600</v>
      </c>
      <c r="P335" s="17">
        <v>2165600</v>
      </c>
      <c r="Q335" s="17">
        <v>2165600</v>
      </c>
      <c r="R335" s="17">
        <v>2165600</v>
      </c>
      <c r="S335" s="17">
        <v>2165600</v>
      </c>
      <c r="T335" s="17">
        <v>2165600</v>
      </c>
      <c r="U335" s="17">
        <v>2165600</v>
      </c>
      <c r="V335" s="17">
        <v>2165600</v>
      </c>
      <c r="W335" s="17">
        <v>2165600</v>
      </c>
      <c r="X335" s="17">
        <v>2165600</v>
      </c>
    </row>
    <row r="336" spans="2:24">
      <c r="B336" s="20">
        <v>4</v>
      </c>
      <c r="C336" s="25">
        <v>3212000</v>
      </c>
      <c r="D336" s="11">
        <f>IF(AND($N336&gt;' '!F$13,' '!F$13&gt;=$C336),1,0)</f>
        <v>0</v>
      </c>
      <c r="E336" s="11">
        <f>IF(AND($N336&gt;' '!G$13,' '!G$13&gt;=$C336),1,0)</f>
        <v>0</v>
      </c>
      <c r="F336" s="11">
        <f>IF(AND($N336&gt;' '!H$13,' '!H$13&gt;=$C336),1,0)</f>
        <v>0</v>
      </c>
      <c r="G336" s="11">
        <f>IF(AND($N336&gt;' '!I$13,' '!I$13&gt;=$C336),1,0)</f>
        <v>0</v>
      </c>
      <c r="H336" s="11">
        <f>IF(AND($N336&gt;' '!J$13,' '!J$13&gt;=$C336),1,0)</f>
        <v>0</v>
      </c>
      <c r="I336" s="11">
        <f>IF(AND($N336&gt;' '!K$13,' '!K$13&gt;=$C336),1,0)</f>
        <v>0</v>
      </c>
      <c r="J336" s="11">
        <f>IF(AND($N336&gt;' '!L$13,' '!L$13&gt;=$C336),1,0)</f>
        <v>0</v>
      </c>
      <c r="K336" s="11">
        <f>IF(AND($N336&gt;' '!M$13,' '!M$13&gt;=$C336),1,0)</f>
        <v>0</v>
      </c>
      <c r="L336" s="11">
        <f>IF(AND($N336&gt;' '!N$13,' '!N$13&gt;=$C336),1,0)</f>
        <v>0</v>
      </c>
      <c r="M336" s="11">
        <f>IF(AND($N336&gt;' '!O$13,' '!O$13&gt;=$C336),1,0)</f>
        <v>0</v>
      </c>
      <c r="N336" s="25">
        <v>3216000</v>
      </c>
      <c r="O336" s="17">
        <v>2168400</v>
      </c>
      <c r="P336" s="17">
        <v>2168400</v>
      </c>
      <c r="Q336" s="17">
        <v>2168400</v>
      </c>
      <c r="R336" s="17">
        <v>2168400</v>
      </c>
      <c r="S336" s="17">
        <v>2168400</v>
      </c>
      <c r="T336" s="17">
        <v>2168400</v>
      </c>
      <c r="U336" s="17">
        <v>2168400</v>
      </c>
      <c r="V336" s="17">
        <v>2168400</v>
      </c>
      <c r="W336" s="17">
        <v>2168400</v>
      </c>
      <c r="X336" s="17">
        <v>2168400</v>
      </c>
    </row>
    <row r="337" spans="2:24">
      <c r="B337" s="18">
        <v>5</v>
      </c>
      <c r="C337" s="25">
        <v>3216000</v>
      </c>
      <c r="D337" s="11">
        <f>IF(AND($N337&gt;' '!F$13,' '!F$13&gt;=$C337),1,0)</f>
        <v>0</v>
      </c>
      <c r="E337" s="11">
        <f>IF(AND($N337&gt;' '!G$13,' '!G$13&gt;=$C337),1,0)</f>
        <v>0</v>
      </c>
      <c r="F337" s="11">
        <f>IF(AND($N337&gt;' '!H$13,' '!H$13&gt;=$C337),1,0)</f>
        <v>0</v>
      </c>
      <c r="G337" s="11">
        <f>IF(AND($N337&gt;' '!I$13,' '!I$13&gt;=$C337),1,0)</f>
        <v>0</v>
      </c>
      <c r="H337" s="11">
        <f>IF(AND($N337&gt;' '!J$13,' '!J$13&gt;=$C337),1,0)</f>
        <v>0</v>
      </c>
      <c r="I337" s="11">
        <f>IF(AND($N337&gt;' '!K$13,' '!K$13&gt;=$C337),1,0)</f>
        <v>0</v>
      </c>
      <c r="J337" s="11">
        <f>IF(AND($N337&gt;' '!L$13,' '!L$13&gt;=$C337),1,0)</f>
        <v>0</v>
      </c>
      <c r="K337" s="11">
        <f>IF(AND($N337&gt;' '!M$13,' '!M$13&gt;=$C337),1,0)</f>
        <v>0</v>
      </c>
      <c r="L337" s="11">
        <f>IF(AND($N337&gt;' '!N$13,' '!N$13&gt;=$C337),1,0)</f>
        <v>0</v>
      </c>
      <c r="M337" s="11">
        <f>IF(AND($N337&gt;' '!O$13,' '!O$13&gt;=$C337),1,0)</f>
        <v>0</v>
      </c>
      <c r="N337" s="25">
        <v>3220000</v>
      </c>
      <c r="O337" s="17">
        <v>2171200</v>
      </c>
      <c r="P337" s="17">
        <v>2171200</v>
      </c>
      <c r="Q337" s="17">
        <v>2171200</v>
      </c>
      <c r="R337" s="17">
        <v>2171200</v>
      </c>
      <c r="S337" s="17">
        <v>2171200</v>
      </c>
      <c r="T337" s="17">
        <v>2171200</v>
      </c>
      <c r="U337" s="17">
        <v>2171200</v>
      </c>
      <c r="V337" s="17">
        <v>2171200</v>
      </c>
      <c r="W337" s="17">
        <v>2171200</v>
      </c>
      <c r="X337" s="17">
        <v>2171200</v>
      </c>
    </row>
    <row r="338" spans="2:24">
      <c r="B338" s="20">
        <v>1</v>
      </c>
      <c r="C338" s="25">
        <v>3220000</v>
      </c>
      <c r="D338" s="11">
        <f>IF(AND($N338&gt;' '!F$13,' '!F$13&gt;=$C338),1,0)</f>
        <v>0</v>
      </c>
      <c r="E338" s="11">
        <f>IF(AND($N338&gt;' '!G$13,' '!G$13&gt;=$C338),1,0)</f>
        <v>0</v>
      </c>
      <c r="F338" s="11">
        <f>IF(AND($N338&gt;' '!H$13,' '!H$13&gt;=$C338),1,0)</f>
        <v>0</v>
      </c>
      <c r="G338" s="11">
        <f>IF(AND($N338&gt;' '!I$13,' '!I$13&gt;=$C338),1,0)</f>
        <v>0</v>
      </c>
      <c r="H338" s="11">
        <f>IF(AND($N338&gt;' '!J$13,' '!J$13&gt;=$C338),1,0)</f>
        <v>0</v>
      </c>
      <c r="I338" s="11">
        <f>IF(AND($N338&gt;' '!K$13,' '!K$13&gt;=$C338),1,0)</f>
        <v>0</v>
      </c>
      <c r="J338" s="11">
        <f>IF(AND($N338&gt;' '!L$13,' '!L$13&gt;=$C338),1,0)</f>
        <v>0</v>
      </c>
      <c r="K338" s="11">
        <f>IF(AND($N338&gt;' '!M$13,' '!M$13&gt;=$C338),1,0)</f>
        <v>0</v>
      </c>
      <c r="L338" s="11">
        <f>IF(AND($N338&gt;' '!N$13,' '!N$13&gt;=$C338),1,0)</f>
        <v>0</v>
      </c>
      <c r="M338" s="11">
        <f>IF(AND($N338&gt;' '!O$13,' '!O$13&gt;=$C338),1,0)</f>
        <v>0</v>
      </c>
      <c r="N338" s="25">
        <v>3224000</v>
      </c>
      <c r="O338" s="17">
        <v>2174000</v>
      </c>
      <c r="P338" s="17">
        <v>2174000</v>
      </c>
      <c r="Q338" s="17">
        <v>2174000</v>
      </c>
      <c r="R338" s="17">
        <v>2174000</v>
      </c>
      <c r="S338" s="17">
        <v>2174000</v>
      </c>
      <c r="T338" s="17">
        <v>2174000</v>
      </c>
      <c r="U338" s="17">
        <v>2174000</v>
      </c>
      <c r="V338" s="17">
        <v>2174000</v>
      </c>
      <c r="W338" s="17">
        <v>2174000</v>
      </c>
      <c r="X338" s="17">
        <v>2174000</v>
      </c>
    </row>
    <row r="339" spans="2:24">
      <c r="B339" s="20">
        <v>2</v>
      </c>
      <c r="C339" s="25">
        <v>3224000</v>
      </c>
      <c r="D339" s="11">
        <f>IF(AND($N339&gt;' '!F$13,' '!F$13&gt;=$C339),1,0)</f>
        <v>0</v>
      </c>
      <c r="E339" s="11">
        <f>IF(AND($N339&gt;' '!G$13,' '!G$13&gt;=$C339),1,0)</f>
        <v>0</v>
      </c>
      <c r="F339" s="11">
        <f>IF(AND($N339&gt;' '!H$13,' '!H$13&gt;=$C339),1,0)</f>
        <v>0</v>
      </c>
      <c r="G339" s="11">
        <f>IF(AND($N339&gt;' '!I$13,' '!I$13&gt;=$C339),1,0)</f>
        <v>0</v>
      </c>
      <c r="H339" s="11">
        <f>IF(AND($N339&gt;' '!J$13,' '!J$13&gt;=$C339),1,0)</f>
        <v>0</v>
      </c>
      <c r="I339" s="11">
        <f>IF(AND($N339&gt;' '!K$13,' '!K$13&gt;=$C339),1,0)</f>
        <v>0</v>
      </c>
      <c r="J339" s="11">
        <f>IF(AND($N339&gt;' '!L$13,' '!L$13&gt;=$C339),1,0)</f>
        <v>0</v>
      </c>
      <c r="K339" s="11">
        <f>IF(AND($N339&gt;' '!M$13,' '!M$13&gt;=$C339),1,0)</f>
        <v>0</v>
      </c>
      <c r="L339" s="11">
        <f>IF(AND($N339&gt;' '!N$13,' '!N$13&gt;=$C339),1,0)</f>
        <v>0</v>
      </c>
      <c r="M339" s="11">
        <f>IF(AND($N339&gt;' '!O$13,' '!O$13&gt;=$C339),1,0)</f>
        <v>0</v>
      </c>
      <c r="N339" s="25">
        <v>3228000</v>
      </c>
      <c r="O339" s="17">
        <v>2176800</v>
      </c>
      <c r="P339" s="17">
        <v>2176800</v>
      </c>
      <c r="Q339" s="17">
        <v>2176800</v>
      </c>
      <c r="R339" s="17">
        <v>2176800</v>
      </c>
      <c r="S339" s="17">
        <v>2176800</v>
      </c>
      <c r="T339" s="17">
        <v>2176800</v>
      </c>
      <c r="U339" s="17">
        <v>2176800</v>
      </c>
      <c r="V339" s="17">
        <v>2176800</v>
      </c>
      <c r="W339" s="17">
        <v>2176800</v>
      </c>
      <c r="X339" s="17">
        <v>2176800</v>
      </c>
    </row>
    <row r="340" spans="2:24">
      <c r="B340" s="20">
        <v>3</v>
      </c>
      <c r="C340" s="26">
        <v>3228000</v>
      </c>
      <c r="D340" s="11">
        <f>IF(AND($N340&gt;' '!F$13,' '!F$13&gt;=$C340),1,0)</f>
        <v>0</v>
      </c>
      <c r="E340" s="11">
        <f>IF(AND($N340&gt;' '!G$13,' '!G$13&gt;=$C340),1,0)</f>
        <v>0</v>
      </c>
      <c r="F340" s="11">
        <f>IF(AND($N340&gt;' '!H$13,' '!H$13&gt;=$C340),1,0)</f>
        <v>0</v>
      </c>
      <c r="G340" s="11">
        <f>IF(AND($N340&gt;' '!I$13,' '!I$13&gt;=$C340),1,0)</f>
        <v>0</v>
      </c>
      <c r="H340" s="11">
        <f>IF(AND($N340&gt;' '!J$13,' '!J$13&gt;=$C340),1,0)</f>
        <v>0</v>
      </c>
      <c r="I340" s="11">
        <f>IF(AND($N340&gt;' '!K$13,' '!K$13&gt;=$C340),1,0)</f>
        <v>0</v>
      </c>
      <c r="J340" s="11">
        <f>IF(AND($N340&gt;' '!L$13,' '!L$13&gt;=$C340),1,0)</f>
        <v>0</v>
      </c>
      <c r="K340" s="11">
        <f>IF(AND($N340&gt;' '!M$13,' '!M$13&gt;=$C340),1,0)</f>
        <v>0</v>
      </c>
      <c r="L340" s="11">
        <f>IF(AND($N340&gt;' '!N$13,' '!N$13&gt;=$C340),1,0)</f>
        <v>0</v>
      </c>
      <c r="M340" s="11">
        <f>IF(AND($N340&gt;' '!O$13,' '!O$13&gt;=$C340),1,0)</f>
        <v>0</v>
      </c>
      <c r="N340" s="26">
        <v>3232000</v>
      </c>
      <c r="O340" s="17">
        <v>2179600</v>
      </c>
      <c r="P340" s="17">
        <v>2179600</v>
      </c>
      <c r="Q340" s="17">
        <v>2179600</v>
      </c>
      <c r="R340" s="17">
        <v>2179600</v>
      </c>
      <c r="S340" s="17">
        <v>2179600</v>
      </c>
      <c r="T340" s="17">
        <v>2179600</v>
      </c>
      <c r="U340" s="17">
        <v>2179600</v>
      </c>
      <c r="V340" s="17">
        <v>2179600</v>
      </c>
      <c r="W340" s="17">
        <v>2179600</v>
      </c>
      <c r="X340" s="17">
        <v>2179600</v>
      </c>
    </row>
    <row r="341" spans="2:24">
      <c r="B341" s="20">
        <v>4</v>
      </c>
      <c r="C341" s="25">
        <v>3232000</v>
      </c>
      <c r="D341" s="11">
        <f>IF(AND($N341&gt;' '!F$13,' '!F$13&gt;=$C341),1,0)</f>
        <v>0</v>
      </c>
      <c r="E341" s="11">
        <f>IF(AND($N341&gt;' '!G$13,' '!G$13&gt;=$C341),1,0)</f>
        <v>0</v>
      </c>
      <c r="F341" s="11">
        <f>IF(AND($N341&gt;' '!H$13,' '!H$13&gt;=$C341),1,0)</f>
        <v>0</v>
      </c>
      <c r="G341" s="11">
        <f>IF(AND($N341&gt;' '!I$13,' '!I$13&gt;=$C341),1,0)</f>
        <v>0</v>
      </c>
      <c r="H341" s="11">
        <f>IF(AND($N341&gt;' '!J$13,' '!J$13&gt;=$C341),1,0)</f>
        <v>0</v>
      </c>
      <c r="I341" s="11">
        <f>IF(AND($N341&gt;' '!K$13,' '!K$13&gt;=$C341),1,0)</f>
        <v>0</v>
      </c>
      <c r="J341" s="11">
        <f>IF(AND($N341&gt;' '!L$13,' '!L$13&gt;=$C341),1,0)</f>
        <v>0</v>
      </c>
      <c r="K341" s="11">
        <f>IF(AND($N341&gt;' '!M$13,' '!M$13&gt;=$C341),1,0)</f>
        <v>0</v>
      </c>
      <c r="L341" s="11">
        <f>IF(AND($N341&gt;' '!N$13,' '!N$13&gt;=$C341),1,0)</f>
        <v>0</v>
      </c>
      <c r="M341" s="11">
        <f>IF(AND($N341&gt;' '!O$13,' '!O$13&gt;=$C341),1,0)</f>
        <v>0</v>
      </c>
      <c r="N341" s="25">
        <v>3236000</v>
      </c>
      <c r="O341" s="17">
        <v>2182400</v>
      </c>
      <c r="P341" s="17">
        <v>2182400</v>
      </c>
      <c r="Q341" s="17">
        <v>2182400</v>
      </c>
      <c r="R341" s="17">
        <v>2182400</v>
      </c>
      <c r="S341" s="17">
        <v>2182400</v>
      </c>
      <c r="T341" s="17">
        <v>2182400</v>
      </c>
      <c r="U341" s="17">
        <v>2182400</v>
      </c>
      <c r="V341" s="17">
        <v>2182400</v>
      </c>
      <c r="W341" s="17">
        <v>2182400</v>
      </c>
      <c r="X341" s="17">
        <v>2182400</v>
      </c>
    </row>
    <row r="342" spans="2:24">
      <c r="B342" s="18">
        <v>5</v>
      </c>
      <c r="C342" s="25">
        <v>3236000</v>
      </c>
      <c r="D342" s="11">
        <f>IF(AND($N342&gt;' '!F$13,' '!F$13&gt;=$C342),1,0)</f>
        <v>0</v>
      </c>
      <c r="E342" s="11">
        <f>IF(AND($N342&gt;' '!G$13,' '!G$13&gt;=$C342),1,0)</f>
        <v>0</v>
      </c>
      <c r="F342" s="11">
        <f>IF(AND($N342&gt;' '!H$13,' '!H$13&gt;=$C342),1,0)</f>
        <v>0</v>
      </c>
      <c r="G342" s="11">
        <f>IF(AND($N342&gt;' '!I$13,' '!I$13&gt;=$C342),1,0)</f>
        <v>0</v>
      </c>
      <c r="H342" s="11">
        <f>IF(AND($N342&gt;' '!J$13,' '!J$13&gt;=$C342),1,0)</f>
        <v>0</v>
      </c>
      <c r="I342" s="11">
        <f>IF(AND($N342&gt;' '!K$13,' '!K$13&gt;=$C342),1,0)</f>
        <v>0</v>
      </c>
      <c r="J342" s="11">
        <f>IF(AND($N342&gt;' '!L$13,' '!L$13&gt;=$C342),1,0)</f>
        <v>0</v>
      </c>
      <c r="K342" s="11">
        <f>IF(AND($N342&gt;' '!M$13,' '!M$13&gt;=$C342),1,0)</f>
        <v>0</v>
      </c>
      <c r="L342" s="11">
        <f>IF(AND($N342&gt;' '!N$13,' '!N$13&gt;=$C342),1,0)</f>
        <v>0</v>
      </c>
      <c r="M342" s="11">
        <f>IF(AND($N342&gt;' '!O$13,' '!O$13&gt;=$C342),1,0)</f>
        <v>0</v>
      </c>
      <c r="N342" s="25">
        <v>3240000</v>
      </c>
      <c r="O342" s="17">
        <v>2185200</v>
      </c>
      <c r="P342" s="17">
        <v>2185200</v>
      </c>
      <c r="Q342" s="17">
        <v>2185200</v>
      </c>
      <c r="R342" s="17">
        <v>2185200</v>
      </c>
      <c r="S342" s="17">
        <v>2185200</v>
      </c>
      <c r="T342" s="17">
        <v>2185200</v>
      </c>
      <c r="U342" s="17">
        <v>2185200</v>
      </c>
      <c r="V342" s="17">
        <v>2185200</v>
      </c>
      <c r="W342" s="17">
        <v>2185200</v>
      </c>
      <c r="X342" s="17">
        <v>2185200</v>
      </c>
    </row>
    <row r="343" spans="2:24">
      <c r="B343" s="20">
        <v>1</v>
      </c>
      <c r="C343" s="25">
        <v>3240000</v>
      </c>
      <c r="D343" s="11">
        <f>IF(AND($N343&gt;' '!F$13,' '!F$13&gt;=$C343),1,0)</f>
        <v>0</v>
      </c>
      <c r="E343" s="11">
        <f>IF(AND($N343&gt;' '!G$13,' '!G$13&gt;=$C343),1,0)</f>
        <v>0</v>
      </c>
      <c r="F343" s="11">
        <f>IF(AND($N343&gt;' '!H$13,' '!H$13&gt;=$C343),1,0)</f>
        <v>0</v>
      </c>
      <c r="G343" s="11">
        <f>IF(AND($N343&gt;' '!I$13,' '!I$13&gt;=$C343),1,0)</f>
        <v>0</v>
      </c>
      <c r="H343" s="11">
        <f>IF(AND($N343&gt;' '!J$13,' '!J$13&gt;=$C343),1,0)</f>
        <v>0</v>
      </c>
      <c r="I343" s="11">
        <f>IF(AND($N343&gt;' '!K$13,' '!K$13&gt;=$C343),1,0)</f>
        <v>0</v>
      </c>
      <c r="J343" s="11">
        <f>IF(AND($N343&gt;' '!L$13,' '!L$13&gt;=$C343),1,0)</f>
        <v>0</v>
      </c>
      <c r="K343" s="11">
        <f>IF(AND($N343&gt;' '!M$13,' '!M$13&gt;=$C343),1,0)</f>
        <v>0</v>
      </c>
      <c r="L343" s="11">
        <f>IF(AND($N343&gt;' '!N$13,' '!N$13&gt;=$C343),1,0)</f>
        <v>0</v>
      </c>
      <c r="M343" s="11">
        <f>IF(AND($N343&gt;' '!O$13,' '!O$13&gt;=$C343),1,0)</f>
        <v>0</v>
      </c>
      <c r="N343" s="25">
        <v>3244000</v>
      </c>
      <c r="O343" s="17">
        <v>2188000</v>
      </c>
      <c r="P343" s="17">
        <v>2188000</v>
      </c>
      <c r="Q343" s="17">
        <v>2188000</v>
      </c>
      <c r="R343" s="17">
        <v>2188000</v>
      </c>
      <c r="S343" s="17">
        <v>2188000</v>
      </c>
      <c r="T343" s="17">
        <v>2188000</v>
      </c>
      <c r="U343" s="17">
        <v>2188000</v>
      </c>
      <c r="V343" s="17">
        <v>2188000</v>
      </c>
      <c r="W343" s="17">
        <v>2188000</v>
      </c>
      <c r="X343" s="17">
        <v>2188000</v>
      </c>
    </row>
    <row r="344" spans="2:24">
      <c r="B344" s="20">
        <v>2</v>
      </c>
      <c r="C344" s="25">
        <v>3244000</v>
      </c>
      <c r="D344" s="11">
        <f>IF(AND($N344&gt;' '!F$13,' '!F$13&gt;=$C344),1,0)</f>
        <v>0</v>
      </c>
      <c r="E344" s="11">
        <f>IF(AND($N344&gt;' '!G$13,' '!G$13&gt;=$C344),1,0)</f>
        <v>0</v>
      </c>
      <c r="F344" s="11">
        <f>IF(AND($N344&gt;' '!H$13,' '!H$13&gt;=$C344),1,0)</f>
        <v>0</v>
      </c>
      <c r="G344" s="11">
        <f>IF(AND($N344&gt;' '!I$13,' '!I$13&gt;=$C344),1,0)</f>
        <v>0</v>
      </c>
      <c r="H344" s="11">
        <f>IF(AND($N344&gt;' '!J$13,' '!J$13&gt;=$C344),1,0)</f>
        <v>0</v>
      </c>
      <c r="I344" s="11">
        <f>IF(AND($N344&gt;' '!K$13,' '!K$13&gt;=$C344),1,0)</f>
        <v>0</v>
      </c>
      <c r="J344" s="11">
        <f>IF(AND($N344&gt;' '!L$13,' '!L$13&gt;=$C344),1,0)</f>
        <v>0</v>
      </c>
      <c r="K344" s="11">
        <f>IF(AND($N344&gt;' '!M$13,' '!M$13&gt;=$C344),1,0)</f>
        <v>0</v>
      </c>
      <c r="L344" s="11">
        <f>IF(AND($N344&gt;' '!N$13,' '!N$13&gt;=$C344),1,0)</f>
        <v>0</v>
      </c>
      <c r="M344" s="11">
        <f>IF(AND($N344&gt;' '!O$13,' '!O$13&gt;=$C344),1,0)</f>
        <v>0</v>
      </c>
      <c r="N344" s="25">
        <v>3248000</v>
      </c>
      <c r="O344" s="17">
        <v>2190800</v>
      </c>
      <c r="P344" s="17">
        <v>2190800</v>
      </c>
      <c r="Q344" s="17">
        <v>2190800</v>
      </c>
      <c r="R344" s="17">
        <v>2190800</v>
      </c>
      <c r="S344" s="17">
        <v>2190800</v>
      </c>
      <c r="T344" s="17">
        <v>2190800</v>
      </c>
      <c r="U344" s="17">
        <v>2190800</v>
      </c>
      <c r="V344" s="17">
        <v>2190800</v>
      </c>
      <c r="W344" s="17">
        <v>2190800</v>
      </c>
      <c r="X344" s="17">
        <v>2190800</v>
      </c>
    </row>
    <row r="345" spans="2:24">
      <c r="B345" s="20">
        <v>3</v>
      </c>
      <c r="C345" s="26">
        <v>3248000</v>
      </c>
      <c r="D345" s="11">
        <f>IF(AND($N345&gt;' '!F$13,' '!F$13&gt;=$C345),1,0)</f>
        <v>0</v>
      </c>
      <c r="E345" s="11">
        <f>IF(AND($N345&gt;' '!G$13,' '!G$13&gt;=$C345),1,0)</f>
        <v>0</v>
      </c>
      <c r="F345" s="11">
        <f>IF(AND($N345&gt;' '!H$13,' '!H$13&gt;=$C345),1,0)</f>
        <v>0</v>
      </c>
      <c r="G345" s="11">
        <f>IF(AND($N345&gt;' '!I$13,' '!I$13&gt;=$C345),1,0)</f>
        <v>0</v>
      </c>
      <c r="H345" s="11">
        <f>IF(AND($N345&gt;' '!J$13,' '!J$13&gt;=$C345),1,0)</f>
        <v>0</v>
      </c>
      <c r="I345" s="11">
        <f>IF(AND($N345&gt;' '!K$13,' '!K$13&gt;=$C345),1,0)</f>
        <v>0</v>
      </c>
      <c r="J345" s="11">
        <f>IF(AND($N345&gt;' '!L$13,' '!L$13&gt;=$C345),1,0)</f>
        <v>0</v>
      </c>
      <c r="K345" s="11">
        <f>IF(AND($N345&gt;' '!M$13,' '!M$13&gt;=$C345),1,0)</f>
        <v>0</v>
      </c>
      <c r="L345" s="11">
        <f>IF(AND($N345&gt;' '!N$13,' '!N$13&gt;=$C345),1,0)</f>
        <v>0</v>
      </c>
      <c r="M345" s="11">
        <f>IF(AND($N345&gt;' '!O$13,' '!O$13&gt;=$C345),1,0)</f>
        <v>0</v>
      </c>
      <c r="N345" s="26">
        <v>3252000</v>
      </c>
      <c r="O345" s="17">
        <v>2193600</v>
      </c>
      <c r="P345" s="17">
        <v>2193600</v>
      </c>
      <c r="Q345" s="17">
        <v>2193600</v>
      </c>
      <c r="R345" s="17">
        <v>2193600</v>
      </c>
      <c r="S345" s="17">
        <v>2193600</v>
      </c>
      <c r="T345" s="17">
        <v>2193600</v>
      </c>
      <c r="U345" s="17">
        <v>2193600</v>
      </c>
      <c r="V345" s="17">
        <v>2193600</v>
      </c>
      <c r="W345" s="17">
        <v>2193600</v>
      </c>
      <c r="X345" s="17">
        <v>2193600</v>
      </c>
    </row>
    <row r="346" spans="2:24">
      <c r="B346" s="20">
        <v>4</v>
      </c>
      <c r="C346" s="25">
        <v>3252000</v>
      </c>
      <c r="D346" s="11">
        <f>IF(AND($N346&gt;' '!F$13,' '!F$13&gt;=$C346),1,0)</f>
        <v>0</v>
      </c>
      <c r="E346" s="11">
        <f>IF(AND($N346&gt;' '!G$13,' '!G$13&gt;=$C346),1,0)</f>
        <v>0</v>
      </c>
      <c r="F346" s="11">
        <f>IF(AND($N346&gt;' '!H$13,' '!H$13&gt;=$C346),1,0)</f>
        <v>0</v>
      </c>
      <c r="G346" s="11">
        <f>IF(AND($N346&gt;' '!I$13,' '!I$13&gt;=$C346),1,0)</f>
        <v>0</v>
      </c>
      <c r="H346" s="11">
        <f>IF(AND($N346&gt;' '!J$13,' '!J$13&gt;=$C346),1,0)</f>
        <v>0</v>
      </c>
      <c r="I346" s="11">
        <f>IF(AND($N346&gt;' '!K$13,' '!K$13&gt;=$C346),1,0)</f>
        <v>0</v>
      </c>
      <c r="J346" s="11">
        <f>IF(AND($N346&gt;' '!L$13,' '!L$13&gt;=$C346),1,0)</f>
        <v>0</v>
      </c>
      <c r="K346" s="11">
        <f>IF(AND($N346&gt;' '!M$13,' '!M$13&gt;=$C346),1,0)</f>
        <v>0</v>
      </c>
      <c r="L346" s="11">
        <f>IF(AND($N346&gt;' '!N$13,' '!N$13&gt;=$C346),1,0)</f>
        <v>0</v>
      </c>
      <c r="M346" s="11">
        <f>IF(AND($N346&gt;' '!O$13,' '!O$13&gt;=$C346),1,0)</f>
        <v>0</v>
      </c>
      <c r="N346" s="25">
        <v>3256000</v>
      </c>
      <c r="O346" s="17">
        <v>2196400</v>
      </c>
      <c r="P346" s="17">
        <v>2196400</v>
      </c>
      <c r="Q346" s="17">
        <v>2196400</v>
      </c>
      <c r="R346" s="17">
        <v>2196400</v>
      </c>
      <c r="S346" s="17">
        <v>2196400</v>
      </c>
      <c r="T346" s="17">
        <v>2196400</v>
      </c>
      <c r="U346" s="17">
        <v>2196400</v>
      </c>
      <c r="V346" s="17">
        <v>2196400</v>
      </c>
      <c r="W346" s="17">
        <v>2196400</v>
      </c>
      <c r="X346" s="17">
        <v>2196400</v>
      </c>
    </row>
    <row r="347" spans="2:24">
      <c r="B347" s="18">
        <v>5</v>
      </c>
      <c r="C347" s="25">
        <v>3256000</v>
      </c>
      <c r="D347" s="11">
        <f>IF(AND($N347&gt;' '!F$13,' '!F$13&gt;=$C347),1,0)</f>
        <v>0</v>
      </c>
      <c r="E347" s="11">
        <f>IF(AND($N347&gt;' '!G$13,' '!G$13&gt;=$C347),1,0)</f>
        <v>0</v>
      </c>
      <c r="F347" s="11">
        <f>IF(AND($N347&gt;' '!H$13,' '!H$13&gt;=$C347),1,0)</f>
        <v>0</v>
      </c>
      <c r="G347" s="11">
        <f>IF(AND($N347&gt;' '!I$13,' '!I$13&gt;=$C347),1,0)</f>
        <v>0</v>
      </c>
      <c r="H347" s="11">
        <f>IF(AND($N347&gt;' '!J$13,' '!J$13&gt;=$C347),1,0)</f>
        <v>0</v>
      </c>
      <c r="I347" s="11">
        <f>IF(AND($N347&gt;' '!K$13,' '!K$13&gt;=$C347),1,0)</f>
        <v>0</v>
      </c>
      <c r="J347" s="11">
        <f>IF(AND($N347&gt;' '!L$13,' '!L$13&gt;=$C347),1,0)</f>
        <v>0</v>
      </c>
      <c r="K347" s="11">
        <f>IF(AND($N347&gt;' '!M$13,' '!M$13&gt;=$C347),1,0)</f>
        <v>0</v>
      </c>
      <c r="L347" s="11">
        <f>IF(AND($N347&gt;' '!N$13,' '!N$13&gt;=$C347),1,0)</f>
        <v>0</v>
      </c>
      <c r="M347" s="11">
        <f>IF(AND($N347&gt;' '!O$13,' '!O$13&gt;=$C347),1,0)</f>
        <v>0</v>
      </c>
      <c r="N347" s="25">
        <v>3260000</v>
      </c>
      <c r="O347" s="17">
        <v>2199200</v>
      </c>
      <c r="P347" s="17">
        <v>2199200</v>
      </c>
      <c r="Q347" s="17">
        <v>2199200</v>
      </c>
      <c r="R347" s="17">
        <v>2199200</v>
      </c>
      <c r="S347" s="17">
        <v>2199200</v>
      </c>
      <c r="T347" s="17">
        <v>2199200</v>
      </c>
      <c r="U347" s="17">
        <v>2199200</v>
      </c>
      <c r="V347" s="17">
        <v>2199200</v>
      </c>
      <c r="W347" s="17">
        <v>2199200</v>
      </c>
      <c r="X347" s="17">
        <v>2199200</v>
      </c>
    </row>
    <row r="348" spans="2:24">
      <c r="B348" s="20">
        <v>1</v>
      </c>
      <c r="C348" s="25">
        <v>3260000</v>
      </c>
      <c r="D348" s="11">
        <f>IF(AND($N348&gt;' '!F$13,' '!F$13&gt;=$C348),1,0)</f>
        <v>0</v>
      </c>
      <c r="E348" s="11">
        <f>IF(AND($N348&gt;' '!G$13,' '!G$13&gt;=$C348),1,0)</f>
        <v>0</v>
      </c>
      <c r="F348" s="11">
        <f>IF(AND($N348&gt;' '!H$13,' '!H$13&gt;=$C348),1,0)</f>
        <v>0</v>
      </c>
      <c r="G348" s="11">
        <f>IF(AND($N348&gt;' '!I$13,' '!I$13&gt;=$C348),1,0)</f>
        <v>0</v>
      </c>
      <c r="H348" s="11">
        <f>IF(AND($N348&gt;' '!J$13,' '!J$13&gt;=$C348),1,0)</f>
        <v>0</v>
      </c>
      <c r="I348" s="11">
        <f>IF(AND($N348&gt;' '!K$13,' '!K$13&gt;=$C348),1,0)</f>
        <v>0</v>
      </c>
      <c r="J348" s="11">
        <f>IF(AND($N348&gt;' '!L$13,' '!L$13&gt;=$C348),1,0)</f>
        <v>0</v>
      </c>
      <c r="K348" s="11">
        <f>IF(AND($N348&gt;' '!M$13,' '!M$13&gt;=$C348),1,0)</f>
        <v>0</v>
      </c>
      <c r="L348" s="11">
        <f>IF(AND($N348&gt;' '!N$13,' '!N$13&gt;=$C348),1,0)</f>
        <v>0</v>
      </c>
      <c r="M348" s="11">
        <f>IF(AND($N348&gt;' '!O$13,' '!O$13&gt;=$C348),1,0)</f>
        <v>0</v>
      </c>
      <c r="N348" s="25">
        <v>3264000</v>
      </c>
      <c r="O348" s="17">
        <v>2202000</v>
      </c>
      <c r="P348" s="17">
        <v>2202000</v>
      </c>
      <c r="Q348" s="17">
        <v>2202000</v>
      </c>
      <c r="R348" s="17">
        <v>2202000</v>
      </c>
      <c r="S348" s="17">
        <v>2202000</v>
      </c>
      <c r="T348" s="17">
        <v>2202000</v>
      </c>
      <c r="U348" s="17">
        <v>2202000</v>
      </c>
      <c r="V348" s="17">
        <v>2202000</v>
      </c>
      <c r="W348" s="17">
        <v>2202000</v>
      </c>
      <c r="X348" s="17">
        <v>2202000</v>
      </c>
    </row>
    <row r="349" spans="2:24">
      <c r="B349" s="20">
        <v>2</v>
      </c>
      <c r="C349" s="25">
        <v>3264000</v>
      </c>
      <c r="D349" s="11">
        <f>IF(AND($N349&gt;' '!F$13,' '!F$13&gt;=$C349),1,0)</f>
        <v>0</v>
      </c>
      <c r="E349" s="11">
        <f>IF(AND($N349&gt;' '!G$13,' '!G$13&gt;=$C349),1,0)</f>
        <v>0</v>
      </c>
      <c r="F349" s="11">
        <f>IF(AND($N349&gt;' '!H$13,' '!H$13&gt;=$C349),1,0)</f>
        <v>0</v>
      </c>
      <c r="G349" s="11">
        <f>IF(AND($N349&gt;' '!I$13,' '!I$13&gt;=$C349),1,0)</f>
        <v>0</v>
      </c>
      <c r="H349" s="11">
        <f>IF(AND($N349&gt;' '!J$13,' '!J$13&gt;=$C349),1,0)</f>
        <v>0</v>
      </c>
      <c r="I349" s="11">
        <f>IF(AND($N349&gt;' '!K$13,' '!K$13&gt;=$C349),1,0)</f>
        <v>0</v>
      </c>
      <c r="J349" s="11">
        <f>IF(AND($N349&gt;' '!L$13,' '!L$13&gt;=$C349),1,0)</f>
        <v>0</v>
      </c>
      <c r="K349" s="11">
        <f>IF(AND($N349&gt;' '!M$13,' '!M$13&gt;=$C349),1,0)</f>
        <v>0</v>
      </c>
      <c r="L349" s="11">
        <f>IF(AND($N349&gt;' '!N$13,' '!N$13&gt;=$C349),1,0)</f>
        <v>0</v>
      </c>
      <c r="M349" s="11">
        <f>IF(AND($N349&gt;' '!O$13,' '!O$13&gt;=$C349),1,0)</f>
        <v>0</v>
      </c>
      <c r="N349" s="25">
        <v>3268000</v>
      </c>
      <c r="O349" s="17">
        <v>2204800</v>
      </c>
      <c r="P349" s="17">
        <v>2204800</v>
      </c>
      <c r="Q349" s="17">
        <v>2204800</v>
      </c>
      <c r="R349" s="17">
        <v>2204800</v>
      </c>
      <c r="S349" s="17">
        <v>2204800</v>
      </c>
      <c r="T349" s="17">
        <v>2204800</v>
      </c>
      <c r="U349" s="17">
        <v>2204800</v>
      </c>
      <c r="V349" s="17">
        <v>2204800</v>
      </c>
      <c r="W349" s="17">
        <v>2204800</v>
      </c>
      <c r="X349" s="17">
        <v>2204800</v>
      </c>
    </row>
    <row r="350" spans="2:24">
      <c r="B350" s="20">
        <v>3</v>
      </c>
      <c r="C350" s="26">
        <v>3268000</v>
      </c>
      <c r="D350" s="11">
        <f>IF(AND($N350&gt;' '!F$13,' '!F$13&gt;=$C350),1,0)</f>
        <v>0</v>
      </c>
      <c r="E350" s="11">
        <f>IF(AND($N350&gt;' '!G$13,' '!G$13&gt;=$C350),1,0)</f>
        <v>0</v>
      </c>
      <c r="F350" s="11">
        <f>IF(AND($N350&gt;' '!H$13,' '!H$13&gt;=$C350),1,0)</f>
        <v>0</v>
      </c>
      <c r="G350" s="11">
        <f>IF(AND($N350&gt;' '!I$13,' '!I$13&gt;=$C350),1,0)</f>
        <v>0</v>
      </c>
      <c r="H350" s="11">
        <f>IF(AND($N350&gt;' '!J$13,' '!J$13&gt;=$C350),1,0)</f>
        <v>0</v>
      </c>
      <c r="I350" s="11">
        <f>IF(AND($N350&gt;' '!K$13,' '!K$13&gt;=$C350),1,0)</f>
        <v>0</v>
      </c>
      <c r="J350" s="11">
        <f>IF(AND($N350&gt;' '!L$13,' '!L$13&gt;=$C350),1,0)</f>
        <v>0</v>
      </c>
      <c r="K350" s="11">
        <f>IF(AND($N350&gt;' '!M$13,' '!M$13&gt;=$C350),1,0)</f>
        <v>0</v>
      </c>
      <c r="L350" s="11">
        <f>IF(AND($N350&gt;' '!N$13,' '!N$13&gt;=$C350),1,0)</f>
        <v>0</v>
      </c>
      <c r="M350" s="11">
        <f>IF(AND($N350&gt;' '!O$13,' '!O$13&gt;=$C350),1,0)</f>
        <v>0</v>
      </c>
      <c r="N350" s="26">
        <v>3272000</v>
      </c>
      <c r="O350" s="17">
        <v>2207600</v>
      </c>
      <c r="P350" s="17">
        <v>2207600</v>
      </c>
      <c r="Q350" s="17">
        <v>2207600</v>
      </c>
      <c r="R350" s="17">
        <v>2207600</v>
      </c>
      <c r="S350" s="17">
        <v>2207600</v>
      </c>
      <c r="T350" s="17">
        <v>2207600</v>
      </c>
      <c r="U350" s="17">
        <v>2207600</v>
      </c>
      <c r="V350" s="17">
        <v>2207600</v>
      </c>
      <c r="W350" s="17">
        <v>2207600</v>
      </c>
      <c r="X350" s="17">
        <v>2207600</v>
      </c>
    </row>
    <row r="351" spans="2:24">
      <c r="B351" s="20">
        <v>4</v>
      </c>
      <c r="C351" s="25">
        <v>3272000</v>
      </c>
      <c r="D351" s="11">
        <f>IF(AND($N351&gt;' '!F$13,' '!F$13&gt;=$C351),1,0)</f>
        <v>0</v>
      </c>
      <c r="E351" s="11">
        <f>IF(AND($N351&gt;' '!G$13,' '!G$13&gt;=$C351),1,0)</f>
        <v>0</v>
      </c>
      <c r="F351" s="11">
        <f>IF(AND($N351&gt;' '!H$13,' '!H$13&gt;=$C351),1,0)</f>
        <v>0</v>
      </c>
      <c r="G351" s="11">
        <f>IF(AND($N351&gt;' '!I$13,' '!I$13&gt;=$C351),1,0)</f>
        <v>0</v>
      </c>
      <c r="H351" s="11">
        <f>IF(AND($N351&gt;' '!J$13,' '!J$13&gt;=$C351),1,0)</f>
        <v>0</v>
      </c>
      <c r="I351" s="11">
        <f>IF(AND($N351&gt;' '!K$13,' '!K$13&gt;=$C351),1,0)</f>
        <v>0</v>
      </c>
      <c r="J351" s="11">
        <f>IF(AND($N351&gt;' '!L$13,' '!L$13&gt;=$C351),1,0)</f>
        <v>0</v>
      </c>
      <c r="K351" s="11">
        <f>IF(AND($N351&gt;' '!M$13,' '!M$13&gt;=$C351),1,0)</f>
        <v>0</v>
      </c>
      <c r="L351" s="11">
        <f>IF(AND($N351&gt;' '!N$13,' '!N$13&gt;=$C351),1,0)</f>
        <v>0</v>
      </c>
      <c r="M351" s="11">
        <f>IF(AND($N351&gt;' '!O$13,' '!O$13&gt;=$C351),1,0)</f>
        <v>0</v>
      </c>
      <c r="N351" s="25">
        <v>3276000</v>
      </c>
      <c r="O351" s="17">
        <v>2210400</v>
      </c>
      <c r="P351" s="17">
        <v>2210400</v>
      </c>
      <c r="Q351" s="17">
        <v>2210400</v>
      </c>
      <c r="R351" s="17">
        <v>2210400</v>
      </c>
      <c r="S351" s="17">
        <v>2210400</v>
      </c>
      <c r="T351" s="17">
        <v>2210400</v>
      </c>
      <c r="U351" s="17">
        <v>2210400</v>
      </c>
      <c r="V351" s="17">
        <v>2210400</v>
      </c>
      <c r="W351" s="17">
        <v>2210400</v>
      </c>
      <c r="X351" s="17">
        <v>2210400</v>
      </c>
    </row>
    <row r="352" spans="2:24">
      <c r="B352" s="18">
        <v>5</v>
      </c>
      <c r="C352" s="25">
        <v>3276000</v>
      </c>
      <c r="D352" s="11">
        <f>IF(AND($N352&gt;' '!F$13,' '!F$13&gt;=$C352),1,0)</f>
        <v>0</v>
      </c>
      <c r="E352" s="11">
        <f>IF(AND($N352&gt;' '!G$13,' '!G$13&gt;=$C352),1,0)</f>
        <v>0</v>
      </c>
      <c r="F352" s="11">
        <f>IF(AND($N352&gt;' '!H$13,' '!H$13&gt;=$C352),1,0)</f>
        <v>0</v>
      </c>
      <c r="G352" s="11">
        <f>IF(AND($N352&gt;' '!I$13,' '!I$13&gt;=$C352),1,0)</f>
        <v>0</v>
      </c>
      <c r="H352" s="11">
        <f>IF(AND($N352&gt;' '!J$13,' '!J$13&gt;=$C352),1,0)</f>
        <v>0</v>
      </c>
      <c r="I352" s="11">
        <f>IF(AND($N352&gt;' '!K$13,' '!K$13&gt;=$C352),1,0)</f>
        <v>0</v>
      </c>
      <c r="J352" s="11">
        <f>IF(AND($N352&gt;' '!L$13,' '!L$13&gt;=$C352),1,0)</f>
        <v>0</v>
      </c>
      <c r="K352" s="11">
        <f>IF(AND($N352&gt;' '!M$13,' '!M$13&gt;=$C352),1,0)</f>
        <v>0</v>
      </c>
      <c r="L352" s="11">
        <f>IF(AND($N352&gt;' '!N$13,' '!N$13&gt;=$C352),1,0)</f>
        <v>0</v>
      </c>
      <c r="M352" s="11">
        <f>IF(AND($N352&gt;' '!O$13,' '!O$13&gt;=$C352),1,0)</f>
        <v>0</v>
      </c>
      <c r="N352" s="25">
        <v>3280000</v>
      </c>
      <c r="O352" s="17">
        <v>2213200</v>
      </c>
      <c r="P352" s="17">
        <v>2213200</v>
      </c>
      <c r="Q352" s="17">
        <v>2213200</v>
      </c>
      <c r="R352" s="17">
        <v>2213200</v>
      </c>
      <c r="S352" s="17">
        <v>2213200</v>
      </c>
      <c r="T352" s="17">
        <v>2213200</v>
      </c>
      <c r="U352" s="17">
        <v>2213200</v>
      </c>
      <c r="V352" s="17">
        <v>2213200</v>
      </c>
      <c r="W352" s="17">
        <v>2213200</v>
      </c>
      <c r="X352" s="17">
        <v>2213200</v>
      </c>
    </row>
    <row r="353" spans="2:24">
      <c r="B353" s="20">
        <v>1</v>
      </c>
      <c r="C353" s="25">
        <v>3280000</v>
      </c>
      <c r="D353" s="11">
        <f>IF(AND($N353&gt;' '!F$13,' '!F$13&gt;=$C353),1,0)</f>
        <v>0</v>
      </c>
      <c r="E353" s="11">
        <f>IF(AND($N353&gt;' '!G$13,' '!G$13&gt;=$C353),1,0)</f>
        <v>0</v>
      </c>
      <c r="F353" s="11">
        <f>IF(AND($N353&gt;' '!H$13,' '!H$13&gt;=$C353),1,0)</f>
        <v>0</v>
      </c>
      <c r="G353" s="11">
        <f>IF(AND($N353&gt;' '!I$13,' '!I$13&gt;=$C353),1,0)</f>
        <v>0</v>
      </c>
      <c r="H353" s="11">
        <f>IF(AND($N353&gt;' '!J$13,' '!J$13&gt;=$C353),1,0)</f>
        <v>0</v>
      </c>
      <c r="I353" s="11">
        <f>IF(AND($N353&gt;' '!K$13,' '!K$13&gt;=$C353),1,0)</f>
        <v>0</v>
      </c>
      <c r="J353" s="11">
        <f>IF(AND($N353&gt;' '!L$13,' '!L$13&gt;=$C353),1,0)</f>
        <v>0</v>
      </c>
      <c r="K353" s="11">
        <f>IF(AND($N353&gt;' '!M$13,' '!M$13&gt;=$C353),1,0)</f>
        <v>0</v>
      </c>
      <c r="L353" s="11">
        <f>IF(AND($N353&gt;' '!N$13,' '!N$13&gt;=$C353),1,0)</f>
        <v>0</v>
      </c>
      <c r="M353" s="11">
        <f>IF(AND($N353&gt;' '!O$13,' '!O$13&gt;=$C353),1,0)</f>
        <v>0</v>
      </c>
      <c r="N353" s="25">
        <v>3284000</v>
      </c>
      <c r="O353" s="17">
        <v>2216000</v>
      </c>
      <c r="P353" s="17">
        <v>2216000</v>
      </c>
      <c r="Q353" s="17">
        <v>2216000</v>
      </c>
      <c r="R353" s="17">
        <v>2216000</v>
      </c>
      <c r="S353" s="17">
        <v>2216000</v>
      </c>
      <c r="T353" s="17">
        <v>2216000</v>
      </c>
      <c r="U353" s="17">
        <v>2216000</v>
      </c>
      <c r="V353" s="17">
        <v>2216000</v>
      </c>
      <c r="W353" s="17">
        <v>2216000</v>
      </c>
      <c r="X353" s="17">
        <v>2216000</v>
      </c>
    </row>
    <row r="354" spans="2:24">
      <c r="B354" s="20">
        <v>2</v>
      </c>
      <c r="C354" s="25">
        <v>3284000</v>
      </c>
      <c r="D354" s="11">
        <f>IF(AND($N354&gt;' '!F$13,' '!F$13&gt;=$C354),1,0)</f>
        <v>0</v>
      </c>
      <c r="E354" s="11">
        <f>IF(AND($N354&gt;' '!G$13,' '!G$13&gt;=$C354),1,0)</f>
        <v>0</v>
      </c>
      <c r="F354" s="11">
        <f>IF(AND($N354&gt;' '!H$13,' '!H$13&gt;=$C354),1,0)</f>
        <v>0</v>
      </c>
      <c r="G354" s="11">
        <f>IF(AND($N354&gt;' '!I$13,' '!I$13&gt;=$C354),1,0)</f>
        <v>0</v>
      </c>
      <c r="H354" s="11">
        <f>IF(AND($N354&gt;' '!J$13,' '!J$13&gt;=$C354),1,0)</f>
        <v>0</v>
      </c>
      <c r="I354" s="11">
        <f>IF(AND($N354&gt;' '!K$13,' '!K$13&gt;=$C354),1,0)</f>
        <v>0</v>
      </c>
      <c r="J354" s="11">
        <f>IF(AND($N354&gt;' '!L$13,' '!L$13&gt;=$C354),1,0)</f>
        <v>0</v>
      </c>
      <c r="K354" s="11">
        <f>IF(AND($N354&gt;' '!M$13,' '!M$13&gt;=$C354),1,0)</f>
        <v>0</v>
      </c>
      <c r="L354" s="11">
        <f>IF(AND($N354&gt;' '!N$13,' '!N$13&gt;=$C354),1,0)</f>
        <v>0</v>
      </c>
      <c r="M354" s="11">
        <f>IF(AND($N354&gt;' '!O$13,' '!O$13&gt;=$C354),1,0)</f>
        <v>0</v>
      </c>
      <c r="N354" s="25">
        <v>3288000</v>
      </c>
      <c r="O354" s="17">
        <v>2218800</v>
      </c>
      <c r="P354" s="17">
        <v>2218800</v>
      </c>
      <c r="Q354" s="17">
        <v>2218800</v>
      </c>
      <c r="R354" s="17">
        <v>2218800</v>
      </c>
      <c r="S354" s="17">
        <v>2218800</v>
      </c>
      <c r="T354" s="17">
        <v>2218800</v>
      </c>
      <c r="U354" s="17">
        <v>2218800</v>
      </c>
      <c r="V354" s="17">
        <v>2218800</v>
      </c>
      <c r="W354" s="17">
        <v>2218800</v>
      </c>
      <c r="X354" s="17">
        <v>2218800</v>
      </c>
    </row>
    <row r="355" spans="2:24">
      <c r="B355" s="20">
        <v>3</v>
      </c>
      <c r="C355" s="26">
        <v>3288000</v>
      </c>
      <c r="D355" s="11">
        <f>IF(AND($N355&gt;' '!F$13,' '!F$13&gt;=$C355),1,0)</f>
        <v>0</v>
      </c>
      <c r="E355" s="11">
        <f>IF(AND($N355&gt;' '!G$13,' '!G$13&gt;=$C355),1,0)</f>
        <v>0</v>
      </c>
      <c r="F355" s="11">
        <f>IF(AND($N355&gt;' '!H$13,' '!H$13&gt;=$C355),1,0)</f>
        <v>0</v>
      </c>
      <c r="G355" s="11">
        <f>IF(AND($N355&gt;' '!I$13,' '!I$13&gt;=$C355),1,0)</f>
        <v>0</v>
      </c>
      <c r="H355" s="11">
        <f>IF(AND($N355&gt;' '!J$13,' '!J$13&gt;=$C355),1,0)</f>
        <v>0</v>
      </c>
      <c r="I355" s="11">
        <f>IF(AND($N355&gt;' '!K$13,' '!K$13&gt;=$C355),1,0)</f>
        <v>0</v>
      </c>
      <c r="J355" s="11">
        <f>IF(AND($N355&gt;' '!L$13,' '!L$13&gt;=$C355),1,0)</f>
        <v>0</v>
      </c>
      <c r="K355" s="11">
        <f>IF(AND($N355&gt;' '!M$13,' '!M$13&gt;=$C355),1,0)</f>
        <v>0</v>
      </c>
      <c r="L355" s="11">
        <f>IF(AND($N355&gt;' '!N$13,' '!N$13&gt;=$C355),1,0)</f>
        <v>0</v>
      </c>
      <c r="M355" s="11">
        <f>IF(AND($N355&gt;' '!O$13,' '!O$13&gt;=$C355),1,0)</f>
        <v>0</v>
      </c>
      <c r="N355" s="26">
        <v>3292000</v>
      </c>
      <c r="O355" s="17">
        <v>2221600</v>
      </c>
      <c r="P355" s="17">
        <v>2221600</v>
      </c>
      <c r="Q355" s="17">
        <v>2221600</v>
      </c>
      <c r="R355" s="17">
        <v>2221600</v>
      </c>
      <c r="S355" s="17">
        <v>2221600</v>
      </c>
      <c r="T355" s="17">
        <v>2221600</v>
      </c>
      <c r="U355" s="17">
        <v>2221600</v>
      </c>
      <c r="V355" s="17">
        <v>2221600</v>
      </c>
      <c r="W355" s="17">
        <v>2221600</v>
      </c>
      <c r="X355" s="17">
        <v>2221600</v>
      </c>
    </row>
    <row r="356" spans="2:24">
      <c r="B356" s="20">
        <v>4</v>
      </c>
      <c r="C356" s="25">
        <v>3292000</v>
      </c>
      <c r="D356" s="11">
        <f>IF(AND($N356&gt;' '!F$13,' '!F$13&gt;=$C356),1,0)</f>
        <v>0</v>
      </c>
      <c r="E356" s="11">
        <f>IF(AND($N356&gt;' '!G$13,' '!G$13&gt;=$C356),1,0)</f>
        <v>0</v>
      </c>
      <c r="F356" s="11">
        <f>IF(AND($N356&gt;' '!H$13,' '!H$13&gt;=$C356),1,0)</f>
        <v>0</v>
      </c>
      <c r="G356" s="11">
        <f>IF(AND($N356&gt;' '!I$13,' '!I$13&gt;=$C356),1,0)</f>
        <v>0</v>
      </c>
      <c r="H356" s="11">
        <f>IF(AND($N356&gt;' '!J$13,' '!J$13&gt;=$C356),1,0)</f>
        <v>0</v>
      </c>
      <c r="I356" s="11">
        <f>IF(AND($N356&gt;' '!K$13,' '!K$13&gt;=$C356),1,0)</f>
        <v>0</v>
      </c>
      <c r="J356" s="11">
        <f>IF(AND($N356&gt;' '!L$13,' '!L$13&gt;=$C356),1,0)</f>
        <v>0</v>
      </c>
      <c r="K356" s="11">
        <f>IF(AND($N356&gt;' '!M$13,' '!M$13&gt;=$C356),1,0)</f>
        <v>0</v>
      </c>
      <c r="L356" s="11">
        <f>IF(AND($N356&gt;' '!N$13,' '!N$13&gt;=$C356),1,0)</f>
        <v>0</v>
      </c>
      <c r="M356" s="11">
        <f>IF(AND($N356&gt;' '!O$13,' '!O$13&gt;=$C356),1,0)</f>
        <v>0</v>
      </c>
      <c r="N356" s="25">
        <v>3296000</v>
      </c>
      <c r="O356" s="17">
        <v>2224400</v>
      </c>
      <c r="P356" s="17">
        <v>2224400</v>
      </c>
      <c r="Q356" s="17">
        <v>2224400</v>
      </c>
      <c r="R356" s="17">
        <v>2224400</v>
      </c>
      <c r="S356" s="17">
        <v>2224400</v>
      </c>
      <c r="T356" s="17">
        <v>2224400</v>
      </c>
      <c r="U356" s="17">
        <v>2224400</v>
      </c>
      <c r="V356" s="17">
        <v>2224400</v>
      </c>
      <c r="W356" s="17">
        <v>2224400</v>
      </c>
      <c r="X356" s="17">
        <v>2224400</v>
      </c>
    </row>
    <row r="357" spans="2:24">
      <c r="B357" s="18">
        <v>5</v>
      </c>
      <c r="C357" s="25">
        <v>3296000</v>
      </c>
      <c r="D357" s="11">
        <f>IF(AND($N357&gt;' '!F$13,' '!F$13&gt;=$C357),1,0)</f>
        <v>0</v>
      </c>
      <c r="E357" s="11">
        <f>IF(AND($N357&gt;' '!G$13,' '!G$13&gt;=$C357),1,0)</f>
        <v>0</v>
      </c>
      <c r="F357" s="11">
        <f>IF(AND($N357&gt;' '!H$13,' '!H$13&gt;=$C357),1,0)</f>
        <v>0</v>
      </c>
      <c r="G357" s="11">
        <f>IF(AND($N357&gt;' '!I$13,' '!I$13&gt;=$C357),1,0)</f>
        <v>0</v>
      </c>
      <c r="H357" s="11">
        <f>IF(AND($N357&gt;' '!J$13,' '!J$13&gt;=$C357),1,0)</f>
        <v>0</v>
      </c>
      <c r="I357" s="11">
        <f>IF(AND($N357&gt;' '!K$13,' '!K$13&gt;=$C357),1,0)</f>
        <v>0</v>
      </c>
      <c r="J357" s="11">
        <f>IF(AND($N357&gt;' '!L$13,' '!L$13&gt;=$C357),1,0)</f>
        <v>0</v>
      </c>
      <c r="K357" s="11">
        <f>IF(AND($N357&gt;' '!M$13,' '!M$13&gt;=$C357),1,0)</f>
        <v>0</v>
      </c>
      <c r="L357" s="11">
        <f>IF(AND($N357&gt;' '!N$13,' '!N$13&gt;=$C357),1,0)</f>
        <v>0</v>
      </c>
      <c r="M357" s="11">
        <f>IF(AND($N357&gt;' '!O$13,' '!O$13&gt;=$C357),1,0)</f>
        <v>0</v>
      </c>
      <c r="N357" s="25">
        <v>3300000</v>
      </c>
      <c r="O357" s="17">
        <v>2227200</v>
      </c>
      <c r="P357" s="17">
        <v>2227200</v>
      </c>
      <c r="Q357" s="17">
        <v>2227200</v>
      </c>
      <c r="R357" s="17">
        <v>2227200</v>
      </c>
      <c r="S357" s="17">
        <v>2227200</v>
      </c>
      <c r="T357" s="17">
        <v>2227200</v>
      </c>
      <c r="U357" s="17">
        <v>2227200</v>
      </c>
      <c r="V357" s="17">
        <v>2227200</v>
      </c>
      <c r="W357" s="17">
        <v>2227200</v>
      </c>
      <c r="X357" s="17">
        <v>2227200</v>
      </c>
    </row>
    <row r="358" spans="2:24">
      <c r="B358" s="20">
        <v>1</v>
      </c>
      <c r="C358" s="25">
        <v>3300000</v>
      </c>
      <c r="D358" s="11">
        <f>IF(AND($N358&gt;' '!F$13,' '!F$13&gt;=$C358),1,0)</f>
        <v>0</v>
      </c>
      <c r="E358" s="11">
        <f>IF(AND($N358&gt;' '!G$13,' '!G$13&gt;=$C358),1,0)</f>
        <v>0</v>
      </c>
      <c r="F358" s="11">
        <f>IF(AND($N358&gt;' '!H$13,' '!H$13&gt;=$C358),1,0)</f>
        <v>0</v>
      </c>
      <c r="G358" s="11">
        <f>IF(AND($N358&gt;' '!I$13,' '!I$13&gt;=$C358),1,0)</f>
        <v>0</v>
      </c>
      <c r="H358" s="11">
        <f>IF(AND($N358&gt;' '!J$13,' '!J$13&gt;=$C358),1,0)</f>
        <v>0</v>
      </c>
      <c r="I358" s="11">
        <f>IF(AND($N358&gt;' '!K$13,' '!K$13&gt;=$C358),1,0)</f>
        <v>0</v>
      </c>
      <c r="J358" s="11">
        <f>IF(AND($N358&gt;' '!L$13,' '!L$13&gt;=$C358),1,0)</f>
        <v>0</v>
      </c>
      <c r="K358" s="11">
        <f>IF(AND($N358&gt;' '!M$13,' '!M$13&gt;=$C358),1,0)</f>
        <v>0</v>
      </c>
      <c r="L358" s="11">
        <f>IF(AND($N358&gt;' '!N$13,' '!N$13&gt;=$C358),1,0)</f>
        <v>0</v>
      </c>
      <c r="M358" s="11">
        <f>IF(AND($N358&gt;' '!O$13,' '!O$13&gt;=$C358),1,0)</f>
        <v>0</v>
      </c>
      <c r="N358" s="25">
        <v>3304000</v>
      </c>
      <c r="O358" s="17">
        <v>2230000</v>
      </c>
      <c r="P358" s="17">
        <v>2230000</v>
      </c>
      <c r="Q358" s="17">
        <v>2230000</v>
      </c>
      <c r="R358" s="17">
        <v>2230000</v>
      </c>
      <c r="S358" s="17">
        <v>2230000</v>
      </c>
      <c r="T358" s="17">
        <v>2230000</v>
      </c>
      <c r="U358" s="17">
        <v>2230000</v>
      </c>
      <c r="V358" s="17">
        <v>2230000</v>
      </c>
      <c r="W358" s="17">
        <v>2230000</v>
      </c>
      <c r="X358" s="17">
        <v>2230000</v>
      </c>
    </row>
    <row r="359" spans="2:24">
      <c r="B359" s="20">
        <v>2</v>
      </c>
      <c r="C359" s="25">
        <v>3304000</v>
      </c>
      <c r="D359" s="11">
        <f>IF(AND($N359&gt;' '!F$13,' '!F$13&gt;=$C359),1,0)</f>
        <v>0</v>
      </c>
      <c r="E359" s="11">
        <f>IF(AND($N359&gt;' '!G$13,' '!G$13&gt;=$C359),1,0)</f>
        <v>0</v>
      </c>
      <c r="F359" s="11">
        <f>IF(AND($N359&gt;' '!H$13,' '!H$13&gt;=$C359),1,0)</f>
        <v>0</v>
      </c>
      <c r="G359" s="11">
        <f>IF(AND($N359&gt;' '!I$13,' '!I$13&gt;=$C359),1,0)</f>
        <v>0</v>
      </c>
      <c r="H359" s="11">
        <f>IF(AND($N359&gt;' '!J$13,' '!J$13&gt;=$C359),1,0)</f>
        <v>0</v>
      </c>
      <c r="I359" s="11">
        <f>IF(AND($N359&gt;' '!K$13,' '!K$13&gt;=$C359),1,0)</f>
        <v>0</v>
      </c>
      <c r="J359" s="11">
        <f>IF(AND($N359&gt;' '!L$13,' '!L$13&gt;=$C359),1,0)</f>
        <v>0</v>
      </c>
      <c r="K359" s="11">
        <f>IF(AND($N359&gt;' '!M$13,' '!M$13&gt;=$C359),1,0)</f>
        <v>0</v>
      </c>
      <c r="L359" s="11">
        <f>IF(AND($N359&gt;' '!N$13,' '!N$13&gt;=$C359),1,0)</f>
        <v>0</v>
      </c>
      <c r="M359" s="11">
        <f>IF(AND($N359&gt;' '!O$13,' '!O$13&gt;=$C359),1,0)</f>
        <v>0</v>
      </c>
      <c r="N359" s="25">
        <v>3308000</v>
      </c>
      <c r="O359" s="17">
        <v>2232800</v>
      </c>
      <c r="P359" s="17">
        <v>2232800</v>
      </c>
      <c r="Q359" s="17">
        <v>2232800</v>
      </c>
      <c r="R359" s="17">
        <v>2232800</v>
      </c>
      <c r="S359" s="17">
        <v>2232800</v>
      </c>
      <c r="T359" s="17">
        <v>2232800</v>
      </c>
      <c r="U359" s="17">
        <v>2232800</v>
      </c>
      <c r="V359" s="17">
        <v>2232800</v>
      </c>
      <c r="W359" s="17">
        <v>2232800</v>
      </c>
      <c r="X359" s="17">
        <v>2232800</v>
      </c>
    </row>
    <row r="360" spans="2:24">
      <c r="B360" s="20">
        <v>3</v>
      </c>
      <c r="C360" s="26">
        <v>3308000</v>
      </c>
      <c r="D360" s="11">
        <f>IF(AND($N360&gt;' '!F$13,' '!F$13&gt;=$C360),1,0)</f>
        <v>0</v>
      </c>
      <c r="E360" s="11">
        <f>IF(AND($N360&gt;' '!G$13,' '!G$13&gt;=$C360),1,0)</f>
        <v>0</v>
      </c>
      <c r="F360" s="11">
        <f>IF(AND($N360&gt;' '!H$13,' '!H$13&gt;=$C360),1,0)</f>
        <v>0</v>
      </c>
      <c r="G360" s="11">
        <f>IF(AND($N360&gt;' '!I$13,' '!I$13&gt;=$C360),1,0)</f>
        <v>0</v>
      </c>
      <c r="H360" s="11">
        <f>IF(AND($N360&gt;' '!J$13,' '!J$13&gt;=$C360),1,0)</f>
        <v>0</v>
      </c>
      <c r="I360" s="11">
        <f>IF(AND($N360&gt;' '!K$13,' '!K$13&gt;=$C360),1,0)</f>
        <v>0</v>
      </c>
      <c r="J360" s="11">
        <f>IF(AND($N360&gt;' '!L$13,' '!L$13&gt;=$C360),1,0)</f>
        <v>0</v>
      </c>
      <c r="K360" s="11">
        <f>IF(AND($N360&gt;' '!M$13,' '!M$13&gt;=$C360),1,0)</f>
        <v>0</v>
      </c>
      <c r="L360" s="11">
        <f>IF(AND($N360&gt;' '!N$13,' '!N$13&gt;=$C360),1,0)</f>
        <v>0</v>
      </c>
      <c r="M360" s="11">
        <f>IF(AND($N360&gt;' '!O$13,' '!O$13&gt;=$C360),1,0)</f>
        <v>0</v>
      </c>
      <c r="N360" s="26">
        <v>3312000</v>
      </c>
      <c r="O360" s="17">
        <v>2235600</v>
      </c>
      <c r="P360" s="17">
        <v>2235600</v>
      </c>
      <c r="Q360" s="17">
        <v>2235600</v>
      </c>
      <c r="R360" s="17">
        <v>2235600</v>
      </c>
      <c r="S360" s="17">
        <v>2235600</v>
      </c>
      <c r="T360" s="17">
        <v>2235600</v>
      </c>
      <c r="U360" s="17">
        <v>2235600</v>
      </c>
      <c r="V360" s="17">
        <v>2235600</v>
      </c>
      <c r="W360" s="17">
        <v>2235600</v>
      </c>
      <c r="X360" s="17">
        <v>2235600</v>
      </c>
    </row>
    <row r="361" spans="2:24">
      <c r="B361" s="20">
        <v>4</v>
      </c>
      <c r="C361" s="25">
        <v>3312000</v>
      </c>
      <c r="D361" s="11">
        <f>IF(AND($N361&gt;' '!F$13,' '!F$13&gt;=$C361),1,0)</f>
        <v>0</v>
      </c>
      <c r="E361" s="11">
        <f>IF(AND($N361&gt;' '!G$13,' '!G$13&gt;=$C361),1,0)</f>
        <v>0</v>
      </c>
      <c r="F361" s="11">
        <f>IF(AND($N361&gt;' '!H$13,' '!H$13&gt;=$C361),1,0)</f>
        <v>0</v>
      </c>
      <c r="G361" s="11">
        <f>IF(AND($N361&gt;' '!I$13,' '!I$13&gt;=$C361),1,0)</f>
        <v>0</v>
      </c>
      <c r="H361" s="11">
        <f>IF(AND($N361&gt;' '!J$13,' '!J$13&gt;=$C361),1,0)</f>
        <v>0</v>
      </c>
      <c r="I361" s="11">
        <f>IF(AND($N361&gt;' '!K$13,' '!K$13&gt;=$C361),1,0)</f>
        <v>0</v>
      </c>
      <c r="J361" s="11">
        <f>IF(AND($N361&gt;' '!L$13,' '!L$13&gt;=$C361),1,0)</f>
        <v>0</v>
      </c>
      <c r="K361" s="11">
        <f>IF(AND($N361&gt;' '!M$13,' '!M$13&gt;=$C361),1,0)</f>
        <v>0</v>
      </c>
      <c r="L361" s="11">
        <f>IF(AND($N361&gt;' '!N$13,' '!N$13&gt;=$C361),1,0)</f>
        <v>0</v>
      </c>
      <c r="M361" s="11">
        <f>IF(AND($N361&gt;' '!O$13,' '!O$13&gt;=$C361),1,0)</f>
        <v>0</v>
      </c>
      <c r="N361" s="25">
        <v>3316000</v>
      </c>
      <c r="O361" s="17">
        <v>2238400</v>
      </c>
      <c r="P361" s="17">
        <v>2238400</v>
      </c>
      <c r="Q361" s="17">
        <v>2238400</v>
      </c>
      <c r="R361" s="17">
        <v>2238400</v>
      </c>
      <c r="S361" s="17">
        <v>2238400</v>
      </c>
      <c r="T361" s="17">
        <v>2238400</v>
      </c>
      <c r="U361" s="17">
        <v>2238400</v>
      </c>
      <c r="V361" s="17">
        <v>2238400</v>
      </c>
      <c r="W361" s="17">
        <v>2238400</v>
      </c>
      <c r="X361" s="17">
        <v>2238400</v>
      </c>
    </row>
    <row r="362" spans="2:24">
      <c r="B362" s="18">
        <v>5</v>
      </c>
      <c r="C362" s="25">
        <v>3316000</v>
      </c>
      <c r="D362" s="11">
        <f>IF(AND($N362&gt;' '!F$13,' '!F$13&gt;=$C362),1,0)</f>
        <v>0</v>
      </c>
      <c r="E362" s="11">
        <f>IF(AND($N362&gt;' '!G$13,' '!G$13&gt;=$C362),1,0)</f>
        <v>0</v>
      </c>
      <c r="F362" s="11">
        <f>IF(AND($N362&gt;' '!H$13,' '!H$13&gt;=$C362),1,0)</f>
        <v>0</v>
      </c>
      <c r="G362" s="11">
        <f>IF(AND($N362&gt;' '!I$13,' '!I$13&gt;=$C362),1,0)</f>
        <v>0</v>
      </c>
      <c r="H362" s="11">
        <f>IF(AND($N362&gt;' '!J$13,' '!J$13&gt;=$C362),1,0)</f>
        <v>0</v>
      </c>
      <c r="I362" s="11">
        <f>IF(AND($N362&gt;' '!K$13,' '!K$13&gt;=$C362),1,0)</f>
        <v>0</v>
      </c>
      <c r="J362" s="11">
        <f>IF(AND($N362&gt;' '!L$13,' '!L$13&gt;=$C362),1,0)</f>
        <v>0</v>
      </c>
      <c r="K362" s="11">
        <f>IF(AND($N362&gt;' '!M$13,' '!M$13&gt;=$C362),1,0)</f>
        <v>0</v>
      </c>
      <c r="L362" s="11">
        <f>IF(AND($N362&gt;' '!N$13,' '!N$13&gt;=$C362),1,0)</f>
        <v>0</v>
      </c>
      <c r="M362" s="11">
        <f>IF(AND($N362&gt;' '!O$13,' '!O$13&gt;=$C362),1,0)</f>
        <v>0</v>
      </c>
      <c r="N362" s="25">
        <v>3320000</v>
      </c>
      <c r="O362" s="17">
        <v>2241200</v>
      </c>
      <c r="P362" s="17">
        <v>2241200</v>
      </c>
      <c r="Q362" s="17">
        <v>2241200</v>
      </c>
      <c r="R362" s="17">
        <v>2241200</v>
      </c>
      <c r="S362" s="17">
        <v>2241200</v>
      </c>
      <c r="T362" s="17">
        <v>2241200</v>
      </c>
      <c r="U362" s="17">
        <v>2241200</v>
      </c>
      <c r="V362" s="17">
        <v>2241200</v>
      </c>
      <c r="W362" s="17">
        <v>2241200</v>
      </c>
      <c r="X362" s="17">
        <v>2241200</v>
      </c>
    </row>
    <row r="363" spans="2:24">
      <c r="B363" s="20">
        <v>1</v>
      </c>
      <c r="C363" s="25">
        <v>3320000</v>
      </c>
      <c r="D363" s="11">
        <f>IF(AND($N363&gt;' '!F$13,' '!F$13&gt;=$C363),1,0)</f>
        <v>0</v>
      </c>
      <c r="E363" s="11">
        <f>IF(AND($N363&gt;' '!G$13,' '!G$13&gt;=$C363),1,0)</f>
        <v>0</v>
      </c>
      <c r="F363" s="11">
        <f>IF(AND($N363&gt;' '!H$13,' '!H$13&gt;=$C363),1,0)</f>
        <v>0</v>
      </c>
      <c r="G363" s="11">
        <f>IF(AND($N363&gt;' '!I$13,' '!I$13&gt;=$C363),1,0)</f>
        <v>0</v>
      </c>
      <c r="H363" s="11">
        <f>IF(AND($N363&gt;' '!J$13,' '!J$13&gt;=$C363),1,0)</f>
        <v>0</v>
      </c>
      <c r="I363" s="11">
        <f>IF(AND($N363&gt;' '!K$13,' '!K$13&gt;=$C363),1,0)</f>
        <v>0</v>
      </c>
      <c r="J363" s="11">
        <f>IF(AND($N363&gt;' '!L$13,' '!L$13&gt;=$C363),1,0)</f>
        <v>0</v>
      </c>
      <c r="K363" s="11">
        <f>IF(AND($N363&gt;' '!M$13,' '!M$13&gt;=$C363),1,0)</f>
        <v>0</v>
      </c>
      <c r="L363" s="11">
        <f>IF(AND($N363&gt;' '!N$13,' '!N$13&gt;=$C363),1,0)</f>
        <v>0</v>
      </c>
      <c r="M363" s="11">
        <f>IF(AND($N363&gt;' '!O$13,' '!O$13&gt;=$C363),1,0)</f>
        <v>0</v>
      </c>
      <c r="N363" s="25">
        <v>3324000</v>
      </c>
      <c r="O363" s="17">
        <v>2244000</v>
      </c>
      <c r="P363" s="17">
        <v>2244000</v>
      </c>
      <c r="Q363" s="17">
        <v>2244000</v>
      </c>
      <c r="R363" s="17">
        <v>2244000</v>
      </c>
      <c r="S363" s="17">
        <v>2244000</v>
      </c>
      <c r="T363" s="17">
        <v>2244000</v>
      </c>
      <c r="U363" s="17">
        <v>2244000</v>
      </c>
      <c r="V363" s="17">
        <v>2244000</v>
      </c>
      <c r="W363" s="17">
        <v>2244000</v>
      </c>
      <c r="X363" s="17">
        <v>2244000</v>
      </c>
    </row>
    <row r="364" spans="2:24">
      <c r="B364" s="20">
        <v>2</v>
      </c>
      <c r="C364" s="25">
        <v>3324000</v>
      </c>
      <c r="D364" s="11">
        <f>IF(AND($N364&gt;' '!F$13,' '!F$13&gt;=$C364),1,0)</f>
        <v>0</v>
      </c>
      <c r="E364" s="11">
        <f>IF(AND($N364&gt;' '!G$13,' '!G$13&gt;=$C364),1,0)</f>
        <v>0</v>
      </c>
      <c r="F364" s="11">
        <f>IF(AND($N364&gt;' '!H$13,' '!H$13&gt;=$C364),1,0)</f>
        <v>0</v>
      </c>
      <c r="G364" s="11">
        <f>IF(AND($N364&gt;' '!I$13,' '!I$13&gt;=$C364),1,0)</f>
        <v>0</v>
      </c>
      <c r="H364" s="11">
        <f>IF(AND($N364&gt;' '!J$13,' '!J$13&gt;=$C364),1,0)</f>
        <v>0</v>
      </c>
      <c r="I364" s="11">
        <f>IF(AND($N364&gt;' '!K$13,' '!K$13&gt;=$C364),1,0)</f>
        <v>0</v>
      </c>
      <c r="J364" s="11">
        <f>IF(AND($N364&gt;' '!L$13,' '!L$13&gt;=$C364),1,0)</f>
        <v>0</v>
      </c>
      <c r="K364" s="11">
        <f>IF(AND($N364&gt;' '!M$13,' '!M$13&gt;=$C364),1,0)</f>
        <v>0</v>
      </c>
      <c r="L364" s="11">
        <f>IF(AND($N364&gt;' '!N$13,' '!N$13&gt;=$C364),1,0)</f>
        <v>0</v>
      </c>
      <c r="M364" s="11">
        <f>IF(AND($N364&gt;' '!O$13,' '!O$13&gt;=$C364),1,0)</f>
        <v>0</v>
      </c>
      <c r="N364" s="25">
        <v>3328000</v>
      </c>
      <c r="O364" s="17">
        <v>2246800</v>
      </c>
      <c r="P364" s="17">
        <v>2246800</v>
      </c>
      <c r="Q364" s="17">
        <v>2246800</v>
      </c>
      <c r="R364" s="17">
        <v>2246800</v>
      </c>
      <c r="S364" s="17">
        <v>2246800</v>
      </c>
      <c r="T364" s="17">
        <v>2246800</v>
      </c>
      <c r="U364" s="17">
        <v>2246800</v>
      </c>
      <c r="V364" s="17">
        <v>2246800</v>
      </c>
      <c r="W364" s="17">
        <v>2246800</v>
      </c>
      <c r="X364" s="17">
        <v>2246800</v>
      </c>
    </row>
    <row r="365" spans="2:24">
      <c r="B365" s="20">
        <v>3</v>
      </c>
      <c r="C365" s="26">
        <v>3328000</v>
      </c>
      <c r="D365" s="11">
        <f>IF(AND($N365&gt;' '!F$13,' '!F$13&gt;=$C365),1,0)</f>
        <v>0</v>
      </c>
      <c r="E365" s="11">
        <f>IF(AND($N365&gt;' '!G$13,' '!G$13&gt;=$C365),1,0)</f>
        <v>0</v>
      </c>
      <c r="F365" s="11">
        <f>IF(AND($N365&gt;' '!H$13,' '!H$13&gt;=$C365),1,0)</f>
        <v>0</v>
      </c>
      <c r="G365" s="11">
        <f>IF(AND($N365&gt;' '!I$13,' '!I$13&gt;=$C365),1,0)</f>
        <v>0</v>
      </c>
      <c r="H365" s="11">
        <f>IF(AND($N365&gt;' '!J$13,' '!J$13&gt;=$C365),1,0)</f>
        <v>0</v>
      </c>
      <c r="I365" s="11">
        <f>IF(AND($N365&gt;' '!K$13,' '!K$13&gt;=$C365),1,0)</f>
        <v>0</v>
      </c>
      <c r="J365" s="11">
        <f>IF(AND($N365&gt;' '!L$13,' '!L$13&gt;=$C365),1,0)</f>
        <v>0</v>
      </c>
      <c r="K365" s="11">
        <f>IF(AND($N365&gt;' '!M$13,' '!M$13&gt;=$C365),1,0)</f>
        <v>0</v>
      </c>
      <c r="L365" s="11">
        <f>IF(AND($N365&gt;' '!N$13,' '!N$13&gt;=$C365),1,0)</f>
        <v>0</v>
      </c>
      <c r="M365" s="11">
        <f>IF(AND($N365&gt;' '!O$13,' '!O$13&gt;=$C365),1,0)</f>
        <v>0</v>
      </c>
      <c r="N365" s="26">
        <v>3332000</v>
      </c>
      <c r="O365" s="17">
        <v>2249600</v>
      </c>
      <c r="P365" s="17">
        <v>2249600</v>
      </c>
      <c r="Q365" s="17">
        <v>2249600</v>
      </c>
      <c r="R365" s="17">
        <v>2249600</v>
      </c>
      <c r="S365" s="17">
        <v>2249600</v>
      </c>
      <c r="T365" s="17">
        <v>2249600</v>
      </c>
      <c r="U365" s="17">
        <v>2249600</v>
      </c>
      <c r="V365" s="17">
        <v>2249600</v>
      </c>
      <c r="W365" s="17">
        <v>2249600</v>
      </c>
      <c r="X365" s="17">
        <v>2249600</v>
      </c>
    </row>
    <row r="366" spans="2:24">
      <c r="B366" s="20">
        <v>4</v>
      </c>
      <c r="C366" s="25">
        <v>3332000</v>
      </c>
      <c r="D366" s="11">
        <f>IF(AND($N366&gt;' '!F$13,' '!F$13&gt;=$C366),1,0)</f>
        <v>0</v>
      </c>
      <c r="E366" s="11">
        <f>IF(AND($N366&gt;' '!G$13,' '!G$13&gt;=$C366),1,0)</f>
        <v>0</v>
      </c>
      <c r="F366" s="11">
        <f>IF(AND($N366&gt;' '!H$13,' '!H$13&gt;=$C366),1,0)</f>
        <v>0</v>
      </c>
      <c r="G366" s="11">
        <f>IF(AND($N366&gt;' '!I$13,' '!I$13&gt;=$C366),1,0)</f>
        <v>0</v>
      </c>
      <c r="H366" s="11">
        <f>IF(AND($N366&gt;' '!J$13,' '!J$13&gt;=$C366),1,0)</f>
        <v>0</v>
      </c>
      <c r="I366" s="11">
        <f>IF(AND($N366&gt;' '!K$13,' '!K$13&gt;=$C366),1,0)</f>
        <v>0</v>
      </c>
      <c r="J366" s="11">
        <f>IF(AND($N366&gt;' '!L$13,' '!L$13&gt;=$C366),1,0)</f>
        <v>0</v>
      </c>
      <c r="K366" s="11">
        <f>IF(AND($N366&gt;' '!M$13,' '!M$13&gt;=$C366),1,0)</f>
        <v>0</v>
      </c>
      <c r="L366" s="11">
        <f>IF(AND($N366&gt;' '!N$13,' '!N$13&gt;=$C366),1,0)</f>
        <v>0</v>
      </c>
      <c r="M366" s="11">
        <f>IF(AND($N366&gt;' '!O$13,' '!O$13&gt;=$C366),1,0)</f>
        <v>0</v>
      </c>
      <c r="N366" s="25">
        <v>3336000</v>
      </c>
      <c r="O366" s="17">
        <v>2252400</v>
      </c>
      <c r="P366" s="17">
        <v>2252400</v>
      </c>
      <c r="Q366" s="17">
        <v>2252400</v>
      </c>
      <c r="R366" s="17">
        <v>2252400</v>
      </c>
      <c r="S366" s="17">
        <v>2252400</v>
      </c>
      <c r="T366" s="17">
        <v>2252400</v>
      </c>
      <c r="U366" s="17">
        <v>2252400</v>
      </c>
      <c r="V366" s="17">
        <v>2252400</v>
      </c>
      <c r="W366" s="17">
        <v>2252400</v>
      </c>
      <c r="X366" s="17">
        <v>2252400</v>
      </c>
    </row>
    <row r="367" spans="2:24">
      <c r="B367" s="18">
        <v>5</v>
      </c>
      <c r="C367" s="25">
        <v>3336000</v>
      </c>
      <c r="D367" s="11">
        <f>IF(AND($N367&gt;' '!F$13,' '!F$13&gt;=$C367),1,0)</f>
        <v>0</v>
      </c>
      <c r="E367" s="11">
        <f>IF(AND($N367&gt;' '!G$13,' '!G$13&gt;=$C367),1,0)</f>
        <v>0</v>
      </c>
      <c r="F367" s="11">
        <f>IF(AND($N367&gt;' '!H$13,' '!H$13&gt;=$C367),1,0)</f>
        <v>0</v>
      </c>
      <c r="G367" s="11">
        <f>IF(AND($N367&gt;' '!I$13,' '!I$13&gt;=$C367),1,0)</f>
        <v>0</v>
      </c>
      <c r="H367" s="11">
        <f>IF(AND($N367&gt;' '!J$13,' '!J$13&gt;=$C367),1,0)</f>
        <v>0</v>
      </c>
      <c r="I367" s="11">
        <f>IF(AND($N367&gt;' '!K$13,' '!K$13&gt;=$C367),1,0)</f>
        <v>0</v>
      </c>
      <c r="J367" s="11">
        <f>IF(AND($N367&gt;' '!L$13,' '!L$13&gt;=$C367),1,0)</f>
        <v>0</v>
      </c>
      <c r="K367" s="11">
        <f>IF(AND($N367&gt;' '!M$13,' '!M$13&gt;=$C367),1,0)</f>
        <v>0</v>
      </c>
      <c r="L367" s="11">
        <f>IF(AND($N367&gt;' '!N$13,' '!N$13&gt;=$C367),1,0)</f>
        <v>0</v>
      </c>
      <c r="M367" s="11">
        <f>IF(AND($N367&gt;' '!O$13,' '!O$13&gt;=$C367),1,0)</f>
        <v>0</v>
      </c>
      <c r="N367" s="25">
        <v>3340000</v>
      </c>
      <c r="O367" s="17">
        <v>2255200</v>
      </c>
      <c r="P367" s="17">
        <v>2255200</v>
      </c>
      <c r="Q367" s="17">
        <v>2255200</v>
      </c>
      <c r="R367" s="17">
        <v>2255200</v>
      </c>
      <c r="S367" s="17">
        <v>2255200</v>
      </c>
      <c r="T367" s="17">
        <v>2255200</v>
      </c>
      <c r="U367" s="17">
        <v>2255200</v>
      </c>
      <c r="V367" s="17">
        <v>2255200</v>
      </c>
      <c r="W367" s="17">
        <v>2255200</v>
      </c>
      <c r="X367" s="17">
        <v>2255200</v>
      </c>
    </row>
    <row r="368" spans="2:24">
      <c r="B368" s="20">
        <v>1</v>
      </c>
      <c r="C368" s="25">
        <v>3340000</v>
      </c>
      <c r="D368" s="11">
        <f>IF(AND($N368&gt;' '!F$13,' '!F$13&gt;=$C368),1,0)</f>
        <v>0</v>
      </c>
      <c r="E368" s="11">
        <f>IF(AND($N368&gt;' '!G$13,' '!G$13&gt;=$C368),1,0)</f>
        <v>0</v>
      </c>
      <c r="F368" s="11">
        <f>IF(AND($N368&gt;' '!H$13,' '!H$13&gt;=$C368),1,0)</f>
        <v>0</v>
      </c>
      <c r="G368" s="11">
        <f>IF(AND($N368&gt;' '!I$13,' '!I$13&gt;=$C368),1,0)</f>
        <v>0</v>
      </c>
      <c r="H368" s="11">
        <f>IF(AND($N368&gt;' '!J$13,' '!J$13&gt;=$C368),1,0)</f>
        <v>0</v>
      </c>
      <c r="I368" s="11">
        <f>IF(AND($N368&gt;' '!K$13,' '!K$13&gt;=$C368),1,0)</f>
        <v>0</v>
      </c>
      <c r="J368" s="11">
        <f>IF(AND($N368&gt;' '!L$13,' '!L$13&gt;=$C368),1,0)</f>
        <v>0</v>
      </c>
      <c r="K368" s="11">
        <f>IF(AND($N368&gt;' '!M$13,' '!M$13&gt;=$C368),1,0)</f>
        <v>0</v>
      </c>
      <c r="L368" s="11">
        <f>IF(AND($N368&gt;' '!N$13,' '!N$13&gt;=$C368),1,0)</f>
        <v>0</v>
      </c>
      <c r="M368" s="11">
        <f>IF(AND($N368&gt;' '!O$13,' '!O$13&gt;=$C368),1,0)</f>
        <v>0</v>
      </c>
      <c r="N368" s="25">
        <v>3344000</v>
      </c>
      <c r="O368" s="17">
        <v>2258000</v>
      </c>
      <c r="P368" s="17">
        <v>2258000</v>
      </c>
      <c r="Q368" s="17">
        <v>2258000</v>
      </c>
      <c r="R368" s="17">
        <v>2258000</v>
      </c>
      <c r="S368" s="17">
        <v>2258000</v>
      </c>
      <c r="T368" s="17">
        <v>2258000</v>
      </c>
      <c r="U368" s="17">
        <v>2258000</v>
      </c>
      <c r="V368" s="17">
        <v>2258000</v>
      </c>
      <c r="W368" s="17">
        <v>2258000</v>
      </c>
      <c r="X368" s="17">
        <v>2258000</v>
      </c>
    </row>
    <row r="369" spans="2:24">
      <c r="B369" s="20">
        <v>2</v>
      </c>
      <c r="C369" s="25">
        <v>3344000</v>
      </c>
      <c r="D369" s="11">
        <f>IF(AND($N369&gt;' '!F$13,' '!F$13&gt;=$C369),1,0)</f>
        <v>0</v>
      </c>
      <c r="E369" s="11">
        <f>IF(AND($N369&gt;' '!G$13,' '!G$13&gt;=$C369),1,0)</f>
        <v>0</v>
      </c>
      <c r="F369" s="11">
        <f>IF(AND($N369&gt;' '!H$13,' '!H$13&gt;=$C369),1,0)</f>
        <v>0</v>
      </c>
      <c r="G369" s="11">
        <f>IF(AND($N369&gt;' '!I$13,' '!I$13&gt;=$C369),1,0)</f>
        <v>0</v>
      </c>
      <c r="H369" s="11">
        <f>IF(AND($N369&gt;' '!J$13,' '!J$13&gt;=$C369),1,0)</f>
        <v>0</v>
      </c>
      <c r="I369" s="11">
        <f>IF(AND($N369&gt;' '!K$13,' '!K$13&gt;=$C369),1,0)</f>
        <v>0</v>
      </c>
      <c r="J369" s="11">
        <f>IF(AND($N369&gt;' '!L$13,' '!L$13&gt;=$C369),1,0)</f>
        <v>0</v>
      </c>
      <c r="K369" s="11">
        <f>IF(AND($N369&gt;' '!M$13,' '!M$13&gt;=$C369),1,0)</f>
        <v>0</v>
      </c>
      <c r="L369" s="11">
        <f>IF(AND($N369&gt;' '!N$13,' '!N$13&gt;=$C369),1,0)</f>
        <v>0</v>
      </c>
      <c r="M369" s="11">
        <f>IF(AND($N369&gt;' '!O$13,' '!O$13&gt;=$C369),1,0)</f>
        <v>0</v>
      </c>
      <c r="N369" s="25">
        <v>3348000</v>
      </c>
      <c r="O369" s="17">
        <v>2260800</v>
      </c>
      <c r="P369" s="17">
        <v>2260800</v>
      </c>
      <c r="Q369" s="17">
        <v>2260800</v>
      </c>
      <c r="R369" s="17">
        <v>2260800</v>
      </c>
      <c r="S369" s="17">
        <v>2260800</v>
      </c>
      <c r="T369" s="17">
        <v>2260800</v>
      </c>
      <c r="U369" s="17">
        <v>2260800</v>
      </c>
      <c r="V369" s="17">
        <v>2260800</v>
      </c>
      <c r="W369" s="17">
        <v>2260800</v>
      </c>
      <c r="X369" s="17">
        <v>2260800</v>
      </c>
    </row>
    <row r="370" spans="2:24">
      <c r="B370" s="20">
        <v>3</v>
      </c>
      <c r="C370" s="26">
        <v>3348000</v>
      </c>
      <c r="D370" s="11">
        <f>IF(AND($N370&gt;' '!F$13,' '!F$13&gt;=$C370),1,0)</f>
        <v>0</v>
      </c>
      <c r="E370" s="11">
        <f>IF(AND($N370&gt;' '!G$13,' '!G$13&gt;=$C370),1,0)</f>
        <v>0</v>
      </c>
      <c r="F370" s="11">
        <f>IF(AND($N370&gt;' '!H$13,' '!H$13&gt;=$C370),1,0)</f>
        <v>0</v>
      </c>
      <c r="G370" s="11">
        <f>IF(AND($N370&gt;' '!I$13,' '!I$13&gt;=$C370),1,0)</f>
        <v>0</v>
      </c>
      <c r="H370" s="11">
        <f>IF(AND($N370&gt;' '!J$13,' '!J$13&gt;=$C370),1,0)</f>
        <v>0</v>
      </c>
      <c r="I370" s="11">
        <f>IF(AND($N370&gt;' '!K$13,' '!K$13&gt;=$C370),1,0)</f>
        <v>0</v>
      </c>
      <c r="J370" s="11">
        <f>IF(AND($N370&gt;' '!L$13,' '!L$13&gt;=$C370),1,0)</f>
        <v>0</v>
      </c>
      <c r="K370" s="11">
        <f>IF(AND($N370&gt;' '!M$13,' '!M$13&gt;=$C370),1,0)</f>
        <v>0</v>
      </c>
      <c r="L370" s="11">
        <f>IF(AND($N370&gt;' '!N$13,' '!N$13&gt;=$C370),1,0)</f>
        <v>0</v>
      </c>
      <c r="M370" s="11">
        <f>IF(AND($N370&gt;' '!O$13,' '!O$13&gt;=$C370),1,0)</f>
        <v>0</v>
      </c>
      <c r="N370" s="26">
        <v>3352000</v>
      </c>
      <c r="O370" s="17">
        <v>2263600</v>
      </c>
      <c r="P370" s="17">
        <v>2263600</v>
      </c>
      <c r="Q370" s="17">
        <v>2263600</v>
      </c>
      <c r="R370" s="17">
        <v>2263600</v>
      </c>
      <c r="S370" s="17">
        <v>2263600</v>
      </c>
      <c r="T370" s="17">
        <v>2263600</v>
      </c>
      <c r="U370" s="17">
        <v>2263600</v>
      </c>
      <c r="V370" s="17">
        <v>2263600</v>
      </c>
      <c r="W370" s="17">
        <v>2263600</v>
      </c>
      <c r="X370" s="17">
        <v>2263600</v>
      </c>
    </row>
    <row r="371" spans="2:24">
      <c r="B371" s="20">
        <v>4</v>
      </c>
      <c r="C371" s="25">
        <v>3352000</v>
      </c>
      <c r="D371" s="11">
        <f>IF(AND($N371&gt;' '!F$13,' '!F$13&gt;=$C371),1,0)</f>
        <v>0</v>
      </c>
      <c r="E371" s="11">
        <f>IF(AND($N371&gt;' '!G$13,' '!G$13&gt;=$C371),1,0)</f>
        <v>0</v>
      </c>
      <c r="F371" s="11">
        <f>IF(AND($N371&gt;' '!H$13,' '!H$13&gt;=$C371),1,0)</f>
        <v>0</v>
      </c>
      <c r="G371" s="11">
        <f>IF(AND($N371&gt;' '!I$13,' '!I$13&gt;=$C371),1,0)</f>
        <v>0</v>
      </c>
      <c r="H371" s="11">
        <f>IF(AND($N371&gt;' '!J$13,' '!J$13&gt;=$C371),1,0)</f>
        <v>0</v>
      </c>
      <c r="I371" s="11">
        <f>IF(AND($N371&gt;' '!K$13,' '!K$13&gt;=$C371),1,0)</f>
        <v>0</v>
      </c>
      <c r="J371" s="11">
        <f>IF(AND($N371&gt;' '!L$13,' '!L$13&gt;=$C371),1,0)</f>
        <v>0</v>
      </c>
      <c r="K371" s="11">
        <f>IF(AND($N371&gt;' '!M$13,' '!M$13&gt;=$C371),1,0)</f>
        <v>0</v>
      </c>
      <c r="L371" s="11">
        <f>IF(AND($N371&gt;' '!N$13,' '!N$13&gt;=$C371),1,0)</f>
        <v>0</v>
      </c>
      <c r="M371" s="11">
        <f>IF(AND($N371&gt;' '!O$13,' '!O$13&gt;=$C371),1,0)</f>
        <v>0</v>
      </c>
      <c r="N371" s="25">
        <v>3356000</v>
      </c>
      <c r="O371" s="17">
        <v>2266400</v>
      </c>
      <c r="P371" s="17">
        <v>2266400</v>
      </c>
      <c r="Q371" s="17">
        <v>2266400</v>
      </c>
      <c r="R371" s="17">
        <v>2266400</v>
      </c>
      <c r="S371" s="17">
        <v>2266400</v>
      </c>
      <c r="T371" s="17">
        <v>2266400</v>
      </c>
      <c r="U371" s="17">
        <v>2266400</v>
      </c>
      <c r="V371" s="17">
        <v>2266400</v>
      </c>
      <c r="W371" s="17">
        <v>2266400</v>
      </c>
      <c r="X371" s="17">
        <v>2266400</v>
      </c>
    </row>
    <row r="372" spans="2:24">
      <c r="B372" s="18">
        <v>5</v>
      </c>
      <c r="C372" s="25">
        <v>3356000</v>
      </c>
      <c r="D372" s="11">
        <f>IF(AND($N372&gt;' '!F$13,' '!F$13&gt;=$C372),1,0)</f>
        <v>0</v>
      </c>
      <c r="E372" s="11">
        <f>IF(AND($N372&gt;' '!G$13,' '!G$13&gt;=$C372),1,0)</f>
        <v>0</v>
      </c>
      <c r="F372" s="11">
        <f>IF(AND($N372&gt;' '!H$13,' '!H$13&gt;=$C372),1,0)</f>
        <v>0</v>
      </c>
      <c r="G372" s="11">
        <f>IF(AND($N372&gt;' '!I$13,' '!I$13&gt;=$C372),1,0)</f>
        <v>0</v>
      </c>
      <c r="H372" s="11">
        <f>IF(AND($N372&gt;' '!J$13,' '!J$13&gt;=$C372),1,0)</f>
        <v>0</v>
      </c>
      <c r="I372" s="11">
        <f>IF(AND($N372&gt;' '!K$13,' '!K$13&gt;=$C372),1,0)</f>
        <v>0</v>
      </c>
      <c r="J372" s="11">
        <f>IF(AND($N372&gt;' '!L$13,' '!L$13&gt;=$C372),1,0)</f>
        <v>0</v>
      </c>
      <c r="K372" s="11">
        <f>IF(AND($N372&gt;' '!M$13,' '!M$13&gt;=$C372),1,0)</f>
        <v>0</v>
      </c>
      <c r="L372" s="11">
        <f>IF(AND($N372&gt;' '!N$13,' '!N$13&gt;=$C372),1,0)</f>
        <v>0</v>
      </c>
      <c r="M372" s="11">
        <f>IF(AND($N372&gt;' '!O$13,' '!O$13&gt;=$C372),1,0)</f>
        <v>0</v>
      </c>
      <c r="N372" s="25">
        <v>3360000</v>
      </c>
      <c r="O372" s="17">
        <v>2269200</v>
      </c>
      <c r="P372" s="17">
        <v>2269200</v>
      </c>
      <c r="Q372" s="17">
        <v>2269200</v>
      </c>
      <c r="R372" s="17">
        <v>2269200</v>
      </c>
      <c r="S372" s="17">
        <v>2269200</v>
      </c>
      <c r="T372" s="17">
        <v>2269200</v>
      </c>
      <c r="U372" s="17">
        <v>2269200</v>
      </c>
      <c r="V372" s="17">
        <v>2269200</v>
      </c>
      <c r="W372" s="17">
        <v>2269200</v>
      </c>
      <c r="X372" s="17">
        <v>2269200</v>
      </c>
    </row>
    <row r="373" spans="2:24">
      <c r="B373" s="20">
        <v>1</v>
      </c>
      <c r="C373" s="25">
        <v>3360000</v>
      </c>
      <c r="D373" s="11">
        <f>IF(AND($N373&gt;' '!F$13,' '!F$13&gt;=$C373),1,0)</f>
        <v>0</v>
      </c>
      <c r="E373" s="11">
        <f>IF(AND($N373&gt;' '!G$13,' '!G$13&gt;=$C373),1,0)</f>
        <v>0</v>
      </c>
      <c r="F373" s="11">
        <f>IF(AND($N373&gt;' '!H$13,' '!H$13&gt;=$C373),1,0)</f>
        <v>0</v>
      </c>
      <c r="G373" s="11">
        <f>IF(AND($N373&gt;' '!I$13,' '!I$13&gt;=$C373),1,0)</f>
        <v>0</v>
      </c>
      <c r="H373" s="11">
        <f>IF(AND($N373&gt;' '!J$13,' '!J$13&gt;=$C373),1,0)</f>
        <v>0</v>
      </c>
      <c r="I373" s="11">
        <f>IF(AND($N373&gt;' '!K$13,' '!K$13&gt;=$C373),1,0)</f>
        <v>0</v>
      </c>
      <c r="J373" s="11">
        <f>IF(AND($N373&gt;' '!L$13,' '!L$13&gt;=$C373),1,0)</f>
        <v>0</v>
      </c>
      <c r="K373" s="11">
        <f>IF(AND($N373&gt;' '!M$13,' '!M$13&gt;=$C373),1,0)</f>
        <v>0</v>
      </c>
      <c r="L373" s="11">
        <f>IF(AND($N373&gt;' '!N$13,' '!N$13&gt;=$C373),1,0)</f>
        <v>0</v>
      </c>
      <c r="M373" s="11">
        <f>IF(AND($N373&gt;' '!O$13,' '!O$13&gt;=$C373),1,0)</f>
        <v>0</v>
      </c>
      <c r="N373" s="25">
        <v>3364000</v>
      </c>
      <c r="O373" s="17">
        <v>2272000</v>
      </c>
      <c r="P373" s="17">
        <v>2272000</v>
      </c>
      <c r="Q373" s="17">
        <v>2272000</v>
      </c>
      <c r="R373" s="17">
        <v>2272000</v>
      </c>
      <c r="S373" s="17">
        <v>2272000</v>
      </c>
      <c r="T373" s="17">
        <v>2272000</v>
      </c>
      <c r="U373" s="17">
        <v>2272000</v>
      </c>
      <c r="V373" s="17">
        <v>2272000</v>
      </c>
      <c r="W373" s="17">
        <v>2272000</v>
      </c>
      <c r="X373" s="17">
        <v>2272000</v>
      </c>
    </row>
    <row r="374" spans="2:24">
      <c r="B374" s="20">
        <v>2</v>
      </c>
      <c r="C374" s="25">
        <v>3364000</v>
      </c>
      <c r="D374" s="11">
        <f>IF(AND($N374&gt;' '!F$13,' '!F$13&gt;=$C374),1,0)</f>
        <v>0</v>
      </c>
      <c r="E374" s="11">
        <f>IF(AND($N374&gt;' '!G$13,' '!G$13&gt;=$C374),1,0)</f>
        <v>0</v>
      </c>
      <c r="F374" s="11">
        <f>IF(AND($N374&gt;' '!H$13,' '!H$13&gt;=$C374),1,0)</f>
        <v>0</v>
      </c>
      <c r="G374" s="11">
        <f>IF(AND($N374&gt;' '!I$13,' '!I$13&gt;=$C374),1,0)</f>
        <v>0</v>
      </c>
      <c r="H374" s="11">
        <f>IF(AND($N374&gt;' '!J$13,' '!J$13&gt;=$C374),1,0)</f>
        <v>0</v>
      </c>
      <c r="I374" s="11">
        <f>IF(AND($N374&gt;' '!K$13,' '!K$13&gt;=$C374),1,0)</f>
        <v>0</v>
      </c>
      <c r="J374" s="11">
        <f>IF(AND($N374&gt;' '!L$13,' '!L$13&gt;=$C374),1,0)</f>
        <v>0</v>
      </c>
      <c r="K374" s="11">
        <f>IF(AND($N374&gt;' '!M$13,' '!M$13&gt;=$C374),1,0)</f>
        <v>0</v>
      </c>
      <c r="L374" s="11">
        <f>IF(AND($N374&gt;' '!N$13,' '!N$13&gt;=$C374),1,0)</f>
        <v>0</v>
      </c>
      <c r="M374" s="11">
        <f>IF(AND($N374&gt;' '!O$13,' '!O$13&gt;=$C374),1,0)</f>
        <v>0</v>
      </c>
      <c r="N374" s="25">
        <v>3368000</v>
      </c>
      <c r="O374" s="17">
        <v>2274800</v>
      </c>
      <c r="P374" s="17">
        <v>2274800</v>
      </c>
      <c r="Q374" s="17">
        <v>2274800</v>
      </c>
      <c r="R374" s="17">
        <v>2274800</v>
      </c>
      <c r="S374" s="17">
        <v>2274800</v>
      </c>
      <c r="T374" s="17">
        <v>2274800</v>
      </c>
      <c r="U374" s="17">
        <v>2274800</v>
      </c>
      <c r="V374" s="17">
        <v>2274800</v>
      </c>
      <c r="W374" s="17">
        <v>2274800</v>
      </c>
      <c r="X374" s="17">
        <v>2274800</v>
      </c>
    </row>
    <row r="375" spans="2:24">
      <c r="B375" s="20">
        <v>3</v>
      </c>
      <c r="C375" s="26">
        <v>3368000</v>
      </c>
      <c r="D375" s="11">
        <f>IF(AND($N375&gt;' '!F$13,' '!F$13&gt;=$C375),1,0)</f>
        <v>0</v>
      </c>
      <c r="E375" s="11">
        <f>IF(AND($N375&gt;' '!G$13,' '!G$13&gt;=$C375),1,0)</f>
        <v>0</v>
      </c>
      <c r="F375" s="11">
        <f>IF(AND($N375&gt;' '!H$13,' '!H$13&gt;=$C375),1,0)</f>
        <v>0</v>
      </c>
      <c r="G375" s="11">
        <f>IF(AND($N375&gt;' '!I$13,' '!I$13&gt;=$C375),1,0)</f>
        <v>0</v>
      </c>
      <c r="H375" s="11">
        <f>IF(AND($N375&gt;' '!J$13,' '!J$13&gt;=$C375),1,0)</f>
        <v>0</v>
      </c>
      <c r="I375" s="11">
        <f>IF(AND($N375&gt;' '!K$13,' '!K$13&gt;=$C375),1,0)</f>
        <v>0</v>
      </c>
      <c r="J375" s="11">
        <f>IF(AND($N375&gt;' '!L$13,' '!L$13&gt;=$C375),1,0)</f>
        <v>0</v>
      </c>
      <c r="K375" s="11">
        <f>IF(AND($N375&gt;' '!M$13,' '!M$13&gt;=$C375),1,0)</f>
        <v>0</v>
      </c>
      <c r="L375" s="11">
        <f>IF(AND($N375&gt;' '!N$13,' '!N$13&gt;=$C375),1,0)</f>
        <v>0</v>
      </c>
      <c r="M375" s="11">
        <f>IF(AND($N375&gt;' '!O$13,' '!O$13&gt;=$C375),1,0)</f>
        <v>0</v>
      </c>
      <c r="N375" s="26">
        <v>3372000</v>
      </c>
      <c r="O375" s="17">
        <v>2277600</v>
      </c>
      <c r="P375" s="17">
        <v>2277600</v>
      </c>
      <c r="Q375" s="17">
        <v>2277600</v>
      </c>
      <c r="R375" s="17">
        <v>2277600</v>
      </c>
      <c r="S375" s="17">
        <v>2277600</v>
      </c>
      <c r="T375" s="17">
        <v>2277600</v>
      </c>
      <c r="U375" s="17">
        <v>2277600</v>
      </c>
      <c r="V375" s="17">
        <v>2277600</v>
      </c>
      <c r="W375" s="17">
        <v>2277600</v>
      </c>
      <c r="X375" s="17">
        <v>2277600</v>
      </c>
    </row>
    <row r="376" spans="2:24">
      <c r="B376" s="20">
        <v>4</v>
      </c>
      <c r="C376" s="25">
        <v>3372000</v>
      </c>
      <c r="D376" s="11">
        <f>IF(AND($N376&gt;' '!F$13,' '!F$13&gt;=$C376),1,0)</f>
        <v>0</v>
      </c>
      <c r="E376" s="11">
        <f>IF(AND($N376&gt;' '!G$13,' '!G$13&gt;=$C376),1,0)</f>
        <v>0</v>
      </c>
      <c r="F376" s="11">
        <f>IF(AND($N376&gt;' '!H$13,' '!H$13&gt;=$C376),1,0)</f>
        <v>0</v>
      </c>
      <c r="G376" s="11">
        <f>IF(AND($N376&gt;' '!I$13,' '!I$13&gt;=$C376),1,0)</f>
        <v>0</v>
      </c>
      <c r="H376" s="11">
        <f>IF(AND($N376&gt;' '!J$13,' '!J$13&gt;=$C376),1,0)</f>
        <v>0</v>
      </c>
      <c r="I376" s="11">
        <f>IF(AND($N376&gt;' '!K$13,' '!K$13&gt;=$C376),1,0)</f>
        <v>0</v>
      </c>
      <c r="J376" s="11">
        <f>IF(AND($N376&gt;' '!L$13,' '!L$13&gt;=$C376),1,0)</f>
        <v>0</v>
      </c>
      <c r="K376" s="11">
        <f>IF(AND($N376&gt;' '!M$13,' '!M$13&gt;=$C376),1,0)</f>
        <v>0</v>
      </c>
      <c r="L376" s="11">
        <f>IF(AND($N376&gt;' '!N$13,' '!N$13&gt;=$C376),1,0)</f>
        <v>0</v>
      </c>
      <c r="M376" s="11">
        <f>IF(AND($N376&gt;' '!O$13,' '!O$13&gt;=$C376),1,0)</f>
        <v>0</v>
      </c>
      <c r="N376" s="25">
        <v>3376000</v>
      </c>
      <c r="O376" s="17">
        <v>2280400</v>
      </c>
      <c r="P376" s="17">
        <v>2280400</v>
      </c>
      <c r="Q376" s="17">
        <v>2280400</v>
      </c>
      <c r="R376" s="17">
        <v>2280400</v>
      </c>
      <c r="S376" s="17">
        <v>2280400</v>
      </c>
      <c r="T376" s="17">
        <v>2280400</v>
      </c>
      <c r="U376" s="17">
        <v>2280400</v>
      </c>
      <c r="V376" s="17">
        <v>2280400</v>
      </c>
      <c r="W376" s="17">
        <v>2280400</v>
      </c>
      <c r="X376" s="17">
        <v>2280400</v>
      </c>
    </row>
    <row r="377" spans="2:24">
      <c r="B377" s="18">
        <v>5</v>
      </c>
      <c r="C377" s="25">
        <v>3376000</v>
      </c>
      <c r="D377" s="11">
        <f>IF(AND($N377&gt;' '!F$13,' '!F$13&gt;=$C377),1,0)</f>
        <v>0</v>
      </c>
      <c r="E377" s="11">
        <f>IF(AND($N377&gt;' '!G$13,' '!G$13&gt;=$C377),1,0)</f>
        <v>0</v>
      </c>
      <c r="F377" s="11">
        <f>IF(AND($N377&gt;' '!H$13,' '!H$13&gt;=$C377),1,0)</f>
        <v>0</v>
      </c>
      <c r="G377" s="11">
        <f>IF(AND($N377&gt;' '!I$13,' '!I$13&gt;=$C377),1,0)</f>
        <v>0</v>
      </c>
      <c r="H377" s="11">
        <f>IF(AND($N377&gt;' '!J$13,' '!J$13&gt;=$C377),1,0)</f>
        <v>0</v>
      </c>
      <c r="I377" s="11">
        <f>IF(AND($N377&gt;' '!K$13,' '!K$13&gt;=$C377),1,0)</f>
        <v>0</v>
      </c>
      <c r="J377" s="11">
        <f>IF(AND($N377&gt;' '!L$13,' '!L$13&gt;=$C377),1,0)</f>
        <v>0</v>
      </c>
      <c r="K377" s="11">
        <f>IF(AND($N377&gt;' '!M$13,' '!M$13&gt;=$C377),1,0)</f>
        <v>0</v>
      </c>
      <c r="L377" s="11">
        <f>IF(AND($N377&gt;' '!N$13,' '!N$13&gt;=$C377),1,0)</f>
        <v>0</v>
      </c>
      <c r="M377" s="11">
        <f>IF(AND($N377&gt;' '!O$13,' '!O$13&gt;=$C377),1,0)</f>
        <v>0</v>
      </c>
      <c r="N377" s="25">
        <v>3380000</v>
      </c>
      <c r="O377" s="17">
        <v>2283200</v>
      </c>
      <c r="P377" s="17">
        <v>2283200</v>
      </c>
      <c r="Q377" s="17">
        <v>2283200</v>
      </c>
      <c r="R377" s="17">
        <v>2283200</v>
      </c>
      <c r="S377" s="17">
        <v>2283200</v>
      </c>
      <c r="T377" s="17">
        <v>2283200</v>
      </c>
      <c r="U377" s="17">
        <v>2283200</v>
      </c>
      <c r="V377" s="17">
        <v>2283200</v>
      </c>
      <c r="W377" s="17">
        <v>2283200</v>
      </c>
      <c r="X377" s="17">
        <v>2283200</v>
      </c>
    </row>
    <row r="378" spans="2:24">
      <c r="B378" s="20">
        <v>1</v>
      </c>
      <c r="C378" s="25">
        <v>3380000</v>
      </c>
      <c r="D378" s="11">
        <f>IF(AND($N378&gt;' '!F$13,' '!F$13&gt;=$C378),1,0)</f>
        <v>0</v>
      </c>
      <c r="E378" s="11">
        <f>IF(AND($N378&gt;' '!G$13,' '!G$13&gt;=$C378),1,0)</f>
        <v>0</v>
      </c>
      <c r="F378" s="11">
        <f>IF(AND($N378&gt;' '!H$13,' '!H$13&gt;=$C378),1,0)</f>
        <v>0</v>
      </c>
      <c r="G378" s="11">
        <f>IF(AND($N378&gt;' '!I$13,' '!I$13&gt;=$C378),1,0)</f>
        <v>0</v>
      </c>
      <c r="H378" s="11">
        <f>IF(AND($N378&gt;' '!J$13,' '!J$13&gt;=$C378),1,0)</f>
        <v>0</v>
      </c>
      <c r="I378" s="11">
        <f>IF(AND($N378&gt;' '!K$13,' '!K$13&gt;=$C378),1,0)</f>
        <v>0</v>
      </c>
      <c r="J378" s="11">
        <f>IF(AND($N378&gt;' '!L$13,' '!L$13&gt;=$C378),1,0)</f>
        <v>0</v>
      </c>
      <c r="K378" s="11">
        <f>IF(AND($N378&gt;' '!M$13,' '!M$13&gt;=$C378),1,0)</f>
        <v>0</v>
      </c>
      <c r="L378" s="11">
        <f>IF(AND($N378&gt;' '!N$13,' '!N$13&gt;=$C378),1,0)</f>
        <v>0</v>
      </c>
      <c r="M378" s="11">
        <f>IF(AND($N378&gt;' '!O$13,' '!O$13&gt;=$C378),1,0)</f>
        <v>0</v>
      </c>
      <c r="N378" s="25">
        <v>3384000</v>
      </c>
      <c r="O378" s="17">
        <v>2286000</v>
      </c>
      <c r="P378" s="17">
        <v>2286000</v>
      </c>
      <c r="Q378" s="17">
        <v>2286000</v>
      </c>
      <c r="R378" s="17">
        <v>2286000</v>
      </c>
      <c r="S378" s="17">
        <v>2286000</v>
      </c>
      <c r="T378" s="17">
        <v>2286000</v>
      </c>
      <c r="U378" s="17">
        <v>2286000</v>
      </c>
      <c r="V378" s="17">
        <v>2286000</v>
      </c>
      <c r="W378" s="17">
        <v>2286000</v>
      </c>
      <c r="X378" s="17">
        <v>2286000</v>
      </c>
    </row>
    <row r="379" spans="2:24">
      <c r="B379" s="20">
        <v>2</v>
      </c>
      <c r="C379" s="25">
        <v>3384000</v>
      </c>
      <c r="D379" s="11">
        <f>IF(AND($N379&gt;' '!F$13,' '!F$13&gt;=$C379),1,0)</f>
        <v>0</v>
      </c>
      <c r="E379" s="11">
        <f>IF(AND($N379&gt;' '!G$13,' '!G$13&gt;=$C379),1,0)</f>
        <v>0</v>
      </c>
      <c r="F379" s="11">
        <f>IF(AND($N379&gt;' '!H$13,' '!H$13&gt;=$C379),1,0)</f>
        <v>0</v>
      </c>
      <c r="G379" s="11">
        <f>IF(AND($N379&gt;' '!I$13,' '!I$13&gt;=$C379),1,0)</f>
        <v>0</v>
      </c>
      <c r="H379" s="11">
        <f>IF(AND($N379&gt;' '!J$13,' '!J$13&gt;=$C379),1,0)</f>
        <v>0</v>
      </c>
      <c r="I379" s="11">
        <f>IF(AND($N379&gt;' '!K$13,' '!K$13&gt;=$C379),1,0)</f>
        <v>0</v>
      </c>
      <c r="J379" s="11">
        <f>IF(AND($N379&gt;' '!L$13,' '!L$13&gt;=$C379),1,0)</f>
        <v>0</v>
      </c>
      <c r="K379" s="11">
        <f>IF(AND($N379&gt;' '!M$13,' '!M$13&gt;=$C379),1,0)</f>
        <v>0</v>
      </c>
      <c r="L379" s="11">
        <f>IF(AND($N379&gt;' '!N$13,' '!N$13&gt;=$C379),1,0)</f>
        <v>0</v>
      </c>
      <c r="M379" s="11">
        <f>IF(AND($N379&gt;' '!O$13,' '!O$13&gt;=$C379),1,0)</f>
        <v>0</v>
      </c>
      <c r="N379" s="25">
        <v>3388000</v>
      </c>
      <c r="O379" s="17">
        <v>2288800</v>
      </c>
      <c r="P379" s="17">
        <v>2288800</v>
      </c>
      <c r="Q379" s="17">
        <v>2288800</v>
      </c>
      <c r="R379" s="17">
        <v>2288800</v>
      </c>
      <c r="S379" s="17">
        <v>2288800</v>
      </c>
      <c r="T379" s="17">
        <v>2288800</v>
      </c>
      <c r="U379" s="17">
        <v>2288800</v>
      </c>
      <c r="V379" s="17">
        <v>2288800</v>
      </c>
      <c r="W379" s="17">
        <v>2288800</v>
      </c>
      <c r="X379" s="17">
        <v>2288800</v>
      </c>
    </row>
    <row r="380" spans="2:24">
      <c r="B380" s="20">
        <v>3</v>
      </c>
      <c r="C380" s="26">
        <v>3388000</v>
      </c>
      <c r="D380" s="11">
        <f>IF(AND($N380&gt;' '!F$13,' '!F$13&gt;=$C380),1,0)</f>
        <v>0</v>
      </c>
      <c r="E380" s="11">
        <f>IF(AND($N380&gt;' '!G$13,' '!G$13&gt;=$C380),1,0)</f>
        <v>0</v>
      </c>
      <c r="F380" s="11">
        <f>IF(AND($N380&gt;' '!H$13,' '!H$13&gt;=$C380),1,0)</f>
        <v>0</v>
      </c>
      <c r="G380" s="11">
        <f>IF(AND($N380&gt;' '!I$13,' '!I$13&gt;=$C380),1,0)</f>
        <v>0</v>
      </c>
      <c r="H380" s="11">
        <f>IF(AND($N380&gt;' '!J$13,' '!J$13&gt;=$C380),1,0)</f>
        <v>0</v>
      </c>
      <c r="I380" s="11">
        <f>IF(AND($N380&gt;' '!K$13,' '!K$13&gt;=$C380),1,0)</f>
        <v>0</v>
      </c>
      <c r="J380" s="11">
        <f>IF(AND($N380&gt;' '!L$13,' '!L$13&gt;=$C380),1,0)</f>
        <v>0</v>
      </c>
      <c r="K380" s="11">
        <f>IF(AND($N380&gt;' '!M$13,' '!M$13&gt;=$C380),1,0)</f>
        <v>0</v>
      </c>
      <c r="L380" s="11">
        <f>IF(AND($N380&gt;' '!N$13,' '!N$13&gt;=$C380),1,0)</f>
        <v>0</v>
      </c>
      <c r="M380" s="11">
        <f>IF(AND($N380&gt;' '!O$13,' '!O$13&gt;=$C380),1,0)</f>
        <v>0</v>
      </c>
      <c r="N380" s="26">
        <v>3392000</v>
      </c>
      <c r="O380" s="17">
        <v>2291600</v>
      </c>
      <c r="P380" s="17">
        <v>2291600</v>
      </c>
      <c r="Q380" s="17">
        <v>2291600</v>
      </c>
      <c r="R380" s="17">
        <v>2291600</v>
      </c>
      <c r="S380" s="17">
        <v>2291600</v>
      </c>
      <c r="T380" s="17">
        <v>2291600</v>
      </c>
      <c r="U380" s="17">
        <v>2291600</v>
      </c>
      <c r="V380" s="17">
        <v>2291600</v>
      </c>
      <c r="W380" s="17">
        <v>2291600</v>
      </c>
      <c r="X380" s="17">
        <v>2291600</v>
      </c>
    </row>
    <row r="381" spans="2:24">
      <c r="B381" s="20">
        <v>4</v>
      </c>
      <c r="C381" s="25">
        <v>3392000</v>
      </c>
      <c r="D381" s="11">
        <f>IF(AND($N381&gt;' '!F$13,' '!F$13&gt;=$C381),1,0)</f>
        <v>0</v>
      </c>
      <c r="E381" s="11">
        <f>IF(AND($N381&gt;' '!G$13,' '!G$13&gt;=$C381),1,0)</f>
        <v>0</v>
      </c>
      <c r="F381" s="11">
        <f>IF(AND($N381&gt;' '!H$13,' '!H$13&gt;=$C381),1,0)</f>
        <v>0</v>
      </c>
      <c r="G381" s="11">
        <f>IF(AND($N381&gt;' '!I$13,' '!I$13&gt;=$C381),1,0)</f>
        <v>0</v>
      </c>
      <c r="H381" s="11">
        <f>IF(AND($N381&gt;' '!J$13,' '!J$13&gt;=$C381),1,0)</f>
        <v>0</v>
      </c>
      <c r="I381" s="11">
        <f>IF(AND($N381&gt;' '!K$13,' '!K$13&gt;=$C381),1,0)</f>
        <v>0</v>
      </c>
      <c r="J381" s="11">
        <f>IF(AND($N381&gt;' '!L$13,' '!L$13&gt;=$C381),1,0)</f>
        <v>0</v>
      </c>
      <c r="K381" s="11">
        <f>IF(AND($N381&gt;' '!M$13,' '!M$13&gt;=$C381),1,0)</f>
        <v>0</v>
      </c>
      <c r="L381" s="11">
        <f>IF(AND($N381&gt;' '!N$13,' '!N$13&gt;=$C381),1,0)</f>
        <v>0</v>
      </c>
      <c r="M381" s="11">
        <f>IF(AND($N381&gt;' '!O$13,' '!O$13&gt;=$C381),1,0)</f>
        <v>0</v>
      </c>
      <c r="N381" s="25">
        <v>3396000</v>
      </c>
      <c r="O381" s="17">
        <v>2294400</v>
      </c>
      <c r="P381" s="17">
        <v>2294400</v>
      </c>
      <c r="Q381" s="17">
        <v>2294400</v>
      </c>
      <c r="R381" s="17">
        <v>2294400</v>
      </c>
      <c r="S381" s="17">
        <v>2294400</v>
      </c>
      <c r="T381" s="17">
        <v>2294400</v>
      </c>
      <c r="U381" s="17">
        <v>2294400</v>
      </c>
      <c r="V381" s="17">
        <v>2294400</v>
      </c>
      <c r="W381" s="17">
        <v>2294400</v>
      </c>
      <c r="X381" s="17">
        <v>2294400</v>
      </c>
    </row>
    <row r="382" spans="2:24">
      <c r="B382" s="18">
        <v>5</v>
      </c>
      <c r="C382" s="25">
        <v>3396000</v>
      </c>
      <c r="D382" s="11">
        <f>IF(AND($N382&gt;' '!F$13,' '!F$13&gt;=$C382),1,0)</f>
        <v>0</v>
      </c>
      <c r="E382" s="11">
        <f>IF(AND($N382&gt;' '!G$13,' '!G$13&gt;=$C382),1,0)</f>
        <v>0</v>
      </c>
      <c r="F382" s="11">
        <f>IF(AND($N382&gt;' '!H$13,' '!H$13&gt;=$C382),1,0)</f>
        <v>0</v>
      </c>
      <c r="G382" s="11">
        <f>IF(AND($N382&gt;' '!I$13,' '!I$13&gt;=$C382),1,0)</f>
        <v>0</v>
      </c>
      <c r="H382" s="11">
        <f>IF(AND($N382&gt;' '!J$13,' '!J$13&gt;=$C382),1,0)</f>
        <v>0</v>
      </c>
      <c r="I382" s="11">
        <f>IF(AND($N382&gt;' '!K$13,' '!K$13&gt;=$C382),1,0)</f>
        <v>0</v>
      </c>
      <c r="J382" s="11">
        <f>IF(AND($N382&gt;' '!L$13,' '!L$13&gt;=$C382),1,0)</f>
        <v>0</v>
      </c>
      <c r="K382" s="11">
        <f>IF(AND($N382&gt;' '!M$13,' '!M$13&gt;=$C382),1,0)</f>
        <v>0</v>
      </c>
      <c r="L382" s="11">
        <f>IF(AND($N382&gt;' '!N$13,' '!N$13&gt;=$C382),1,0)</f>
        <v>0</v>
      </c>
      <c r="M382" s="11">
        <f>IF(AND($N382&gt;' '!O$13,' '!O$13&gt;=$C382),1,0)</f>
        <v>0</v>
      </c>
      <c r="N382" s="25">
        <v>3400000</v>
      </c>
      <c r="O382" s="17">
        <v>2297200</v>
      </c>
      <c r="P382" s="17">
        <v>2297200</v>
      </c>
      <c r="Q382" s="17">
        <v>2297200</v>
      </c>
      <c r="R382" s="17">
        <v>2297200</v>
      </c>
      <c r="S382" s="17">
        <v>2297200</v>
      </c>
      <c r="T382" s="17">
        <v>2297200</v>
      </c>
      <c r="U382" s="17">
        <v>2297200</v>
      </c>
      <c r="V382" s="17">
        <v>2297200</v>
      </c>
      <c r="W382" s="17">
        <v>2297200</v>
      </c>
      <c r="X382" s="17">
        <v>2297200</v>
      </c>
    </row>
    <row r="383" spans="2:24">
      <c r="B383" s="20">
        <v>1</v>
      </c>
      <c r="C383" s="25">
        <v>3400000</v>
      </c>
      <c r="D383" s="11">
        <f>IF(AND($N383&gt;' '!F$13,' '!F$13&gt;=$C383),1,0)</f>
        <v>0</v>
      </c>
      <c r="E383" s="11">
        <f>IF(AND($N383&gt;' '!G$13,' '!G$13&gt;=$C383),1,0)</f>
        <v>0</v>
      </c>
      <c r="F383" s="11">
        <f>IF(AND($N383&gt;' '!H$13,' '!H$13&gt;=$C383),1,0)</f>
        <v>0</v>
      </c>
      <c r="G383" s="11">
        <f>IF(AND($N383&gt;' '!I$13,' '!I$13&gt;=$C383),1,0)</f>
        <v>0</v>
      </c>
      <c r="H383" s="11">
        <f>IF(AND($N383&gt;' '!J$13,' '!J$13&gt;=$C383),1,0)</f>
        <v>0</v>
      </c>
      <c r="I383" s="11">
        <f>IF(AND($N383&gt;' '!K$13,' '!K$13&gt;=$C383),1,0)</f>
        <v>0</v>
      </c>
      <c r="J383" s="11">
        <f>IF(AND($N383&gt;' '!L$13,' '!L$13&gt;=$C383),1,0)</f>
        <v>0</v>
      </c>
      <c r="K383" s="11">
        <f>IF(AND($N383&gt;' '!M$13,' '!M$13&gt;=$C383),1,0)</f>
        <v>0</v>
      </c>
      <c r="L383" s="11">
        <f>IF(AND($N383&gt;' '!N$13,' '!N$13&gt;=$C383),1,0)</f>
        <v>0</v>
      </c>
      <c r="M383" s="11">
        <f>IF(AND($N383&gt;' '!O$13,' '!O$13&gt;=$C383),1,0)</f>
        <v>0</v>
      </c>
      <c r="N383" s="25">
        <v>3404000</v>
      </c>
      <c r="O383" s="17">
        <v>2300000</v>
      </c>
      <c r="P383" s="17">
        <v>2300000</v>
      </c>
      <c r="Q383" s="17">
        <v>2300000</v>
      </c>
      <c r="R383" s="17">
        <v>2300000</v>
      </c>
      <c r="S383" s="17">
        <v>2300000</v>
      </c>
      <c r="T383" s="17">
        <v>2300000</v>
      </c>
      <c r="U383" s="17">
        <v>2300000</v>
      </c>
      <c r="V383" s="17">
        <v>2300000</v>
      </c>
      <c r="W383" s="17">
        <v>2300000</v>
      </c>
      <c r="X383" s="17">
        <v>2300000</v>
      </c>
    </row>
    <row r="384" spans="2:24">
      <c r="B384" s="20">
        <v>2</v>
      </c>
      <c r="C384" s="25">
        <v>3404000</v>
      </c>
      <c r="D384" s="11">
        <f>IF(AND($N384&gt;' '!F$13,' '!F$13&gt;=$C384),1,0)</f>
        <v>0</v>
      </c>
      <c r="E384" s="11">
        <f>IF(AND($N384&gt;' '!G$13,' '!G$13&gt;=$C384),1,0)</f>
        <v>0</v>
      </c>
      <c r="F384" s="11">
        <f>IF(AND($N384&gt;' '!H$13,' '!H$13&gt;=$C384),1,0)</f>
        <v>0</v>
      </c>
      <c r="G384" s="11">
        <f>IF(AND($N384&gt;' '!I$13,' '!I$13&gt;=$C384),1,0)</f>
        <v>0</v>
      </c>
      <c r="H384" s="11">
        <f>IF(AND($N384&gt;' '!J$13,' '!J$13&gt;=$C384),1,0)</f>
        <v>0</v>
      </c>
      <c r="I384" s="11">
        <f>IF(AND($N384&gt;' '!K$13,' '!K$13&gt;=$C384),1,0)</f>
        <v>0</v>
      </c>
      <c r="J384" s="11">
        <f>IF(AND($N384&gt;' '!L$13,' '!L$13&gt;=$C384),1,0)</f>
        <v>0</v>
      </c>
      <c r="K384" s="11">
        <f>IF(AND($N384&gt;' '!M$13,' '!M$13&gt;=$C384),1,0)</f>
        <v>0</v>
      </c>
      <c r="L384" s="11">
        <f>IF(AND($N384&gt;' '!N$13,' '!N$13&gt;=$C384),1,0)</f>
        <v>0</v>
      </c>
      <c r="M384" s="11">
        <f>IF(AND($N384&gt;' '!O$13,' '!O$13&gt;=$C384),1,0)</f>
        <v>0</v>
      </c>
      <c r="N384" s="25">
        <v>3408000</v>
      </c>
      <c r="O384" s="17">
        <v>2302800</v>
      </c>
      <c r="P384" s="17">
        <v>2302800</v>
      </c>
      <c r="Q384" s="17">
        <v>2302800</v>
      </c>
      <c r="R384" s="17">
        <v>2302800</v>
      </c>
      <c r="S384" s="17">
        <v>2302800</v>
      </c>
      <c r="T384" s="17">
        <v>2302800</v>
      </c>
      <c r="U384" s="17">
        <v>2302800</v>
      </c>
      <c r="V384" s="17">
        <v>2302800</v>
      </c>
      <c r="W384" s="17">
        <v>2302800</v>
      </c>
      <c r="X384" s="17">
        <v>2302800</v>
      </c>
    </row>
    <row r="385" spans="2:24">
      <c r="B385" s="20">
        <v>3</v>
      </c>
      <c r="C385" s="26">
        <v>3408000</v>
      </c>
      <c r="D385" s="11">
        <f>IF(AND($N385&gt;' '!F$13,' '!F$13&gt;=$C385),1,0)</f>
        <v>0</v>
      </c>
      <c r="E385" s="11">
        <f>IF(AND($N385&gt;' '!G$13,' '!G$13&gt;=$C385),1,0)</f>
        <v>0</v>
      </c>
      <c r="F385" s="11">
        <f>IF(AND($N385&gt;' '!H$13,' '!H$13&gt;=$C385),1,0)</f>
        <v>0</v>
      </c>
      <c r="G385" s="11">
        <f>IF(AND($N385&gt;' '!I$13,' '!I$13&gt;=$C385),1,0)</f>
        <v>0</v>
      </c>
      <c r="H385" s="11">
        <f>IF(AND($N385&gt;' '!J$13,' '!J$13&gt;=$C385),1,0)</f>
        <v>0</v>
      </c>
      <c r="I385" s="11">
        <f>IF(AND($N385&gt;' '!K$13,' '!K$13&gt;=$C385),1,0)</f>
        <v>0</v>
      </c>
      <c r="J385" s="11">
        <f>IF(AND($N385&gt;' '!L$13,' '!L$13&gt;=$C385),1,0)</f>
        <v>0</v>
      </c>
      <c r="K385" s="11">
        <f>IF(AND($N385&gt;' '!M$13,' '!M$13&gt;=$C385),1,0)</f>
        <v>0</v>
      </c>
      <c r="L385" s="11">
        <f>IF(AND($N385&gt;' '!N$13,' '!N$13&gt;=$C385),1,0)</f>
        <v>0</v>
      </c>
      <c r="M385" s="11">
        <f>IF(AND($N385&gt;' '!O$13,' '!O$13&gt;=$C385),1,0)</f>
        <v>0</v>
      </c>
      <c r="N385" s="26">
        <v>3412000</v>
      </c>
      <c r="O385" s="17">
        <v>2305600</v>
      </c>
      <c r="P385" s="17">
        <v>2305600</v>
      </c>
      <c r="Q385" s="17">
        <v>2305600</v>
      </c>
      <c r="R385" s="17">
        <v>2305600</v>
      </c>
      <c r="S385" s="17">
        <v>2305600</v>
      </c>
      <c r="T385" s="17">
        <v>2305600</v>
      </c>
      <c r="U385" s="17">
        <v>2305600</v>
      </c>
      <c r="V385" s="17">
        <v>2305600</v>
      </c>
      <c r="W385" s="17">
        <v>2305600</v>
      </c>
      <c r="X385" s="17">
        <v>2305600</v>
      </c>
    </row>
    <row r="386" spans="2:24">
      <c r="B386" s="20">
        <v>4</v>
      </c>
      <c r="C386" s="25">
        <v>3412000</v>
      </c>
      <c r="D386" s="11">
        <f>IF(AND($N386&gt;' '!F$13,' '!F$13&gt;=$C386),1,0)</f>
        <v>0</v>
      </c>
      <c r="E386" s="11">
        <f>IF(AND($N386&gt;' '!G$13,' '!G$13&gt;=$C386),1,0)</f>
        <v>0</v>
      </c>
      <c r="F386" s="11">
        <f>IF(AND($N386&gt;' '!H$13,' '!H$13&gt;=$C386),1,0)</f>
        <v>0</v>
      </c>
      <c r="G386" s="11">
        <f>IF(AND($N386&gt;' '!I$13,' '!I$13&gt;=$C386),1,0)</f>
        <v>0</v>
      </c>
      <c r="H386" s="11">
        <f>IF(AND($N386&gt;' '!J$13,' '!J$13&gt;=$C386),1,0)</f>
        <v>0</v>
      </c>
      <c r="I386" s="11">
        <f>IF(AND($N386&gt;' '!K$13,' '!K$13&gt;=$C386),1,0)</f>
        <v>0</v>
      </c>
      <c r="J386" s="11">
        <f>IF(AND($N386&gt;' '!L$13,' '!L$13&gt;=$C386),1,0)</f>
        <v>0</v>
      </c>
      <c r="K386" s="11">
        <f>IF(AND($N386&gt;' '!M$13,' '!M$13&gt;=$C386),1,0)</f>
        <v>0</v>
      </c>
      <c r="L386" s="11">
        <f>IF(AND($N386&gt;' '!N$13,' '!N$13&gt;=$C386),1,0)</f>
        <v>0</v>
      </c>
      <c r="M386" s="11">
        <f>IF(AND($N386&gt;' '!O$13,' '!O$13&gt;=$C386),1,0)</f>
        <v>0</v>
      </c>
      <c r="N386" s="25">
        <v>3416000</v>
      </c>
      <c r="O386" s="17">
        <v>2308400</v>
      </c>
      <c r="P386" s="17">
        <v>2308400</v>
      </c>
      <c r="Q386" s="17">
        <v>2308400</v>
      </c>
      <c r="R386" s="17">
        <v>2308400</v>
      </c>
      <c r="S386" s="17">
        <v>2308400</v>
      </c>
      <c r="T386" s="17">
        <v>2308400</v>
      </c>
      <c r="U386" s="17">
        <v>2308400</v>
      </c>
      <c r="V386" s="17">
        <v>2308400</v>
      </c>
      <c r="W386" s="17">
        <v>2308400</v>
      </c>
      <c r="X386" s="17">
        <v>2308400</v>
      </c>
    </row>
    <row r="387" spans="2:24">
      <c r="B387" s="18">
        <v>5</v>
      </c>
      <c r="C387" s="25">
        <v>3416000</v>
      </c>
      <c r="D387" s="11">
        <f>IF(AND($N387&gt;' '!F$13,' '!F$13&gt;=$C387),1,0)</f>
        <v>0</v>
      </c>
      <c r="E387" s="11">
        <f>IF(AND($N387&gt;' '!G$13,' '!G$13&gt;=$C387),1,0)</f>
        <v>0</v>
      </c>
      <c r="F387" s="11">
        <f>IF(AND($N387&gt;' '!H$13,' '!H$13&gt;=$C387),1,0)</f>
        <v>0</v>
      </c>
      <c r="G387" s="11">
        <f>IF(AND($N387&gt;' '!I$13,' '!I$13&gt;=$C387),1,0)</f>
        <v>0</v>
      </c>
      <c r="H387" s="11">
        <f>IF(AND($N387&gt;' '!J$13,' '!J$13&gt;=$C387),1,0)</f>
        <v>0</v>
      </c>
      <c r="I387" s="11">
        <f>IF(AND($N387&gt;' '!K$13,' '!K$13&gt;=$C387),1,0)</f>
        <v>0</v>
      </c>
      <c r="J387" s="11">
        <f>IF(AND($N387&gt;' '!L$13,' '!L$13&gt;=$C387),1,0)</f>
        <v>0</v>
      </c>
      <c r="K387" s="11">
        <f>IF(AND($N387&gt;' '!M$13,' '!M$13&gt;=$C387),1,0)</f>
        <v>0</v>
      </c>
      <c r="L387" s="11">
        <f>IF(AND($N387&gt;' '!N$13,' '!N$13&gt;=$C387),1,0)</f>
        <v>0</v>
      </c>
      <c r="M387" s="11">
        <f>IF(AND($N387&gt;' '!O$13,' '!O$13&gt;=$C387),1,0)</f>
        <v>0</v>
      </c>
      <c r="N387" s="25">
        <v>3420000</v>
      </c>
      <c r="O387" s="17">
        <v>2311200</v>
      </c>
      <c r="P387" s="17">
        <v>2311200</v>
      </c>
      <c r="Q387" s="17">
        <v>2311200</v>
      </c>
      <c r="R387" s="17">
        <v>2311200</v>
      </c>
      <c r="S387" s="17">
        <v>2311200</v>
      </c>
      <c r="T387" s="17">
        <v>2311200</v>
      </c>
      <c r="U387" s="17">
        <v>2311200</v>
      </c>
      <c r="V387" s="17">
        <v>2311200</v>
      </c>
      <c r="W387" s="17">
        <v>2311200</v>
      </c>
      <c r="X387" s="17">
        <v>2311200</v>
      </c>
    </row>
    <row r="388" spans="2:24">
      <c r="B388" s="20">
        <v>1</v>
      </c>
      <c r="C388" s="25">
        <v>3420000</v>
      </c>
      <c r="D388" s="11">
        <f>IF(AND($N388&gt;' '!F$13,' '!F$13&gt;=$C388),1,0)</f>
        <v>0</v>
      </c>
      <c r="E388" s="11">
        <f>IF(AND($N388&gt;' '!G$13,' '!G$13&gt;=$C388),1,0)</f>
        <v>0</v>
      </c>
      <c r="F388" s="11">
        <f>IF(AND($N388&gt;' '!H$13,' '!H$13&gt;=$C388),1,0)</f>
        <v>0</v>
      </c>
      <c r="G388" s="11">
        <f>IF(AND($N388&gt;' '!I$13,' '!I$13&gt;=$C388),1,0)</f>
        <v>0</v>
      </c>
      <c r="H388" s="11">
        <f>IF(AND($N388&gt;' '!J$13,' '!J$13&gt;=$C388),1,0)</f>
        <v>0</v>
      </c>
      <c r="I388" s="11">
        <f>IF(AND($N388&gt;' '!K$13,' '!K$13&gt;=$C388),1,0)</f>
        <v>0</v>
      </c>
      <c r="J388" s="11">
        <f>IF(AND($N388&gt;' '!L$13,' '!L$13&gt;=$C388),1,0)</f>
        <v>0</v>
      </c>
      <c r="K388" s="11">
        <f>IF(AND($N388&gt;' '!M$13,' '!M$13&gt;=$C388),1,0)</f>
        <v>0</v>
      </c>
      <c r="L388" s="11">
        <f>IF(AND($N388&gt;' '!N$13,' '!N$13&gt;=$C388),1,0)</f>
        <v>0</v>
      </c>
      <c r="M388" s="11">
        <f>IF(AND($N388&gt;' '!O$13,' '!O$13&gt;=$C388),1,0)</f>
        <v>0</v>
      </c>
      <c r="N388" s="25">
        <v>3424000</v>
      </c>
      <c r="O388" s="17">
        <v>2314000</v>
      </c>
      <c r="P388" s="17">
        <v>2314000</v>
      </c>
      <c r="Q388" s="17">
        <v>2314000</v>
      </c>
      <c r="R388" s="17">
        <v>2314000</v>
      </c>
      <c r="S388" s="17">
        <v>2314000</v>
      </c>
      <c r="T388" s="17">
        <v>2314000</v>
      </c>
      <c r="U388" s="17">
        <v>2314000</v>
      </c>
      <c r="V388" s="17">
        <v>2314000</v>
      </c>
      <c r="W388" s="17">
        <v>2314000</v>
      </c>
      <c r="X388" s="17">
        <v>2314000</v>
      </c>
    </row>
    <row r="389" spans="2:24">
      <c r="B389" s="20">
        <v>2</v>
      </c>
      <c r="C389" s="25">
        <v>3424000</v>
      </c>
      <c r="D389" s="11">
        <f>IF(AND($N389&gt;' '!F$13,' '!F$13&gt;=$C389),1,0)</f>
        <v>0</v>
      </c>
      <c r="E389" s="11">
        <f>IF(AND($N389&gt;' '!G$13,' '!G$13&gt;=$C389),1,0)</f>
        <v>0</v>
      </c>
      <c r="F389" s="11">
        <f>IF(AND($N389&gt;' '!H$13,' '!H$13&gt;=$C389),1,0)</f>
        <v>0</v>
      </c>
      <c r="G389" s="11">
        <f>IF(AND($N389&gt;' '!I$13,' '!I$13&gt;=$C389),1,0)</f>
        <v>0</v>
      </c>
      <c r="H389" s="11">
        <f>IF(AND($N389&gt;' '!J$13,' '!J$13&gt;=$C389),1,0)</f>
        <v>0</v>
      </c>
      <c r="I389" s="11">
        <f>IF(AND($N389&gt;' '!K$13,' '!K$13&gt;=$C389),1,0)</f>
        <v>0</v>
      </c>
      <c r="J389" s="11">
        <f>IF(AND($N389&gt;' '!L$13,' '!L$13&gt;=$C389),1,0)</f>
        <v>0</v>
      </c>
      <c r="K389" s="11">
        <f>IF(AND($N389&gt;' '!M$13,' '!M$13&gt;=$C389),1,0)</f>
        <v>0</v>
      </c>
      <c r="L389" s="11">
        <f>IF(AND($N389&gt;' '!N$13,' '!N$13&gt;=$C389),1,0)</f>
        <v>0</v>
      </c>
      <c r="M389" s="11">
        <f>IF(AND($N389&gt;' '!O$13,' '!O$13&gt;=$C389),1,0)</f>
        <v>0</v>
      </c>
      <c r="N389" s="25">
        <v>3428000</v>
      </c>
      <c r="O389" s="17">
        <v>2316800</v>
      </c>
      <c r="P389" s="17">
        <v>2316800</v>
      </c>
      <c r="Q389" s="17">
        <v>2316800</v>
      </c>
      <c r="R389" s="17">
        <v>2316800</v>
      </c>
      <c r="S389" s="17">
        <v>2316800</v>
      </c>
      <c r="T389" s="17">
        <v>2316800</v>
      </c>
      <c r="U389" s="17">
        <v>2316800</v>
      </c>
      <c r="V389" s="17">
        <v>2316800</v>
      </c>
      <c r="W389" s="17">
        <v>2316800</v>
      </c>
      <c r="X389" s="17">
        <v>2316800</v>
      </c>
    </row>
    <row r="390" spans="2:24">
      <c r="B390" s="20">
        <v>3</v>
      </c>
      <c r="C390" s="26">
        <v>3428000</v>
      </c>
      <c r="D390" s="11">
        <f>IF(AND($N390&gt;' '!F$13,' '!F$13&gt;=$C390),1,0)</f>
        <v>0</v>
      </c>
      <c r="E390" s="11">
        <f>IF(AND($N390&gt;' '!G$13,' '!G$13&gt;=$C390),1,0)</f>
        <v>0</v>
      </c>
      <c r="F390" s="11">
        <f>IF(AND($N390&gt;' '!H$13,' '!H$13&gt;=$C390),1,0)</f>
        <v>0</v>
      </c>
      <c r="G390" s="11">
        <f>IF(AND($N390&gt;' '!I$13,' '!I$13&gt;=$C390),1,0)</f>
        <v>0</v>
      </c>
      <c r="H390" s="11">
        <f>IF(AND($N390&gt;' '!J$13,' '!J$13&gt;=$C390),1,0)</f>
        <v>0</v>
      </c>
      <c r="I390" s="11">
        <f>IF(AND($N390&gt;' '!K$13,' '!K$13&gt;=$C390),1,0)</f>
        <v>0</v>
      </c>
      <c r="J390" s="11">
        <f>IF(AND($N390&gt;' '!L$13,' '!L$13&gt;=$C390),1,0)</f>
        <v>0</v>
      </c>
      <c r="K390" s="11">
        <f>IF(AND($N390&gt;' '!M$13,' '!M$13&gt;=$C390),1,0)</f>
        <v>0</v>
      </c>
      <c r="L390" s="11">
        <f>IF(AND($N390&gt;' '!N$13,' '!N$13&gt;=$C390),1,0)</f>
        <v>0</v>
      </c>
      <c r="M390" s="11">
        <f>IF(AND($N390&gt;' '!O$13,' '!O$13&gt;=$C390),1,0)</f>
        <v>0</v>
      </c>
      <c r="N390" s="26">
        <v>3432000</v>
      </c>
      <c r="O390" s="17">
        <v>2319600</v>
      </c>
      <c r="P390" s="17">
        <v>2319600</v>
      </c>
      <c r="Q390" s="17">
        <v>2319600</v>
      </c>
      <c r="R390" s="17">
        <v>2319600</v>
      </c>
      <c r="S390" s="17">
        <v>2319600</v>
      </c>
      <c r="T390" s="17">
        <v>2319600</v>
      </c>
      <c r="U390" s="17">
        <v>2319600</v>
      </c>
      <c r="V390" s="17">
        <v>2319600</v>
      </c>
      <c r="W390" s="17">
        <v>2319600</v>
      </c>
      <c r="X390" s="17">
        <v>2319600</v>
      </c>
    </row>
    <row r="391" spans="2:24">
      <c r="B391" s="20">
        <v>4</v>
      </c>
      <c r="C391" s="25">
        <v>3432000</v>
      </c>
      <c r="D391" s="11">
        <f>IF(AND($N391&gt;' '!F$13,' '!F$13&gt;=$C391),1,0)</f>
        <v>0</v>
      </c>
      <c r="E391" s="11">
        <f>IF(AND($N391&gt;' '!G$13,' '!G$13&gt;=$C391),1,0)</f>
        <v>0</v>
      </c>
      <c r="F391" s="11">
        <f>IF(AND($N391&gt;' '!H$13,' '!H$13&gt;=$C391),1,0)</f>
        <v>0</v>
      </c>
      <c r="G391" s="11">
        <f>IF(AND($N391&gt;' '!I$13,' '!I$13&gt;=$C391),1,0)</f>
        <v>0</v>
      </c>
      <c r="H391" s="11">
        <f>IF(AND($N391&gt;' '!J$13,' '!J$13&gt;=$C391),1,0)</f>
        <v>0</v>
      </c>
      <c r="I391" s="11">
        <f>IF(AND($N391&gt;' '!K$13,' '!K$13&gt;=$C391),1,0)</f>
        <v>0</v>
      </c>
      <c r="J391" s="11">
        <f>IF(AND($N391&gt;' '!L$13,' '!L$13&gt;=$C391),1,0)</f>
        <v>0</v>
      </c>
      <c r="K391" s="11">
        <f>IF(AND($N391&gt;' '!M$13,' '!M$13&gt;=$C391),1,0)</f>
        <v>0</v>
      </c>
      <c r="L391" s="11">
        <f>IF(AND($N391&gt;' '!N$13,' '!N$13&gt;=$C391),1,0)</f>
        <v>0</v>
      </c>
      <c r="M391" s="11">
        <f>IF(AND($N391&gt;' '!O$13,' '!O$13&gt;=$C391),1,0)</f>
        <v>0</v>
      </c>
      <c r="N391" s="25">
        <v>3436000</v>
      </c>
      <c r="O391" s="17">
        <v>2322400</v>
      </c>
      <c r="P391" s="17">
        <v>2322400</v>
      </c>
      <c r="Q391" s="17">
        <v>2322400</v>
      </c>
      <c r="R391" s="17">
        <v>2322400</v>
      </c>
      <c r="S391" s="17">
        <v>2322400</v>
      </c>
      <c r="T391" s="17">
        <v>2322400</v>
      </c>
      <c r="U391" s="17">
        <v>2322400</v>
      </c>
      <c r="V391" s="17">
        <v>2322400</v>
      </c>
      <c r="W391" s="17">
        <v>2322400</v>
      </c>
      <c r="X391" s="17">
        <v>2322400</v>
      </c>
    </row>
    <row r="392" spans="2:24">
      <c r="B392" s="18">
        <v>5</v>
      </c>
      <c r="C392" s="25">
        <v>3436000</v>
      </c>
      <c r="D392" s="11">
        <f>IF(AND($N392&gt;' '!F$13,' '!F$13&gt;=$C392),1,0)</f>
        <v>0</v>
      </c>
      <c r="E392" s="11">
        <f>IF(AND($N392&gt;' '!G$13,' '!G$13&gt;=$C392),1,0)</f>
        <v>0</v>
      </c>
      <c r="F392" s="11">
        <f>IF(AND($N392&gt;' '!H$13,' '!H$13&gt;=$C392),1,0)</f>
        <v>0</v>
      </c>
      <c r="G392" s="11">
        <f>IF(AND($N392&gt;' '!I$13,' '!I$13&gt;=$C392),1,0)</f>
        <v>0</v>
      </c>
      <c r="H392" s="11">
        <f>IF(AND($N392&gt;' '!J$13,' '!J$13&gt;=$C392),1,0)</f>
        <v>0</v>
      </c>
      <c r="I392" s="11">
        <f>IF(AND($N392&gt;' '!K$13,' '!K$13&gt;=$C392),1,0)</f>
        <v>0</v>
      </c>
      <c r="J392" s="11">
        <f>IF(AND($N392&gt;' '!L$13,' '!L$13&gt;=$C392),1,0)</f>
        <v>0</v>
      </c>
      <c r="K392" s="11">
        <f>IF(AND($N392&gt;' '!M$13,' '!M$13&gt;=$C392),1,0)</f>
        <v>0</v>
      </c>
      <c r="L392" s="11">
        <f>IF(AND($N392&gt;' '!N$13,' '!N$13&gt;=$C392),1,0)</f>
        <v>0</v>
      </c>
      <c r="M392" s="11">
        <f>IF(AND($N392&gt;' '!O$13,' '!O$13&gt;=$C392),1,0)</f>
        <v>0</v>
      </c>
      <c r="N392" s="25">
        <v>3440000</v>
      </c>
      <c r="O392" s="17">
        <v>2325200</v>
      </c>
      <c r="P392" s="17">
        <v>2325200</v>
      </c>
      <c r="Q392" s="17">
        <v>2325200</v>
      </c>
      <c r="R392" s="17">
        <v>2325200</v>
      </c>
      <c r="S392" s="17">
        <v>2325200</v>
      </c>
      <c r="T392" s="17">
        <v>2325200</v>
      </c>
      <c r="U392" s="17">
        <v>2325200</v>
      </c>
      <c r="V392" s="17">
        <v>2325200</v>
      </c>
      <c r="W392" s="17">
        <v>2325200</v>
      </c>
      <c r="X392" s="17">
        <v>2325200</v>
      </c>
    </row>
    <row r="393" spans="2:24">
      <c r="B393" s="20">
        <v>1</v>
      </c>
      <c r="C393" s="25">
        <v>3440000</v>
      </c>
      <c r="D393" s="11">
        <f>IF(AND($N393&gt;' '!F$13,' '!F$13&gt;=$C393),1,0)</f>
        <v>0</v>
      </c>
      <c r="E393" s="11">
        <f>IF(AND($N393&gt;' '!G$13,' '!G$13&gt;=$C393),1,0)</f>
        <v>0</v>
      </c>
      <c r="F393" s="11">
        <f>IF(AND($N393&gt;' '!H$13,' '!H$13&gt;=$C393),1,0)</f>
        <v>0</v>
      </c>
      <c r="G393" s="11">
        <f>IF(AND($N393&gt;' '!I$13,' '!I$13&gt;=$C393),1,0)</f>
        <v>0</v>
      </c>
      <c r="H393" s="11">
        <f>IF(AND($N393&gt;' '!J$13,' '!J$13&gt;=$C393),1,0)</f>
        <v>0</v>
      </c>
      <c r="I393" s="11">
        <f>IF(AND($N393&gt;' '!K$13,' '!K$13&gt;=$C393),1,0)</f>
        <v>0</v>
      </c>
      <c r="J393" s="11">
        <f>IF(AND($N393&gt;' '!L$13,' '!L$13&gt;=$C393),1,0)</f>
        <v>0</v>
      </c>
      <c r="K393" s="11">
        <f>IF(AND($N393&gt;' '!M$13,' '!M$13&gt;=$C393),1,0)</f>
        <v>0</v>
      </c>
      <c r="L393" s="11">
        <f>IF(AND($N393&gt;' '!N$13,' '!N$13&gt;=$C393),1,0)</f>
        <v>0</v>
      </c>
      <c r="M393" s="11">
        <f>IF(AND($N393&gt;' '!O$13,' '!O$13&gt;=$C393),1,0)</f>
        <v>0</v>
      </c>
      <c r="N393" s="25">
        <v>3444000</v>
      </c>
      <c r="O393" s="17">
        <v>2328000</v>
      </c>
      <c r="P393" s="17">
        <v>2328000</v>
      </c>
      <c r="Q393" s="17">
        <v>2328000</v>
      </c>
      <c r="R393" s="17">
        <v>2328000</v>
      </c>
      <c r="S393" s="17">
        <v>2328000</v>
      </c>
      <c r="T393" s="17">
        <v>2328000</v>
      </c>
      <c r="U393" s="17">
        <v>2328000</v>
      </c>
      <c r="V393" s="17">
        <v>2328000</v>
      </c>
      <c r="W393" s="17">
        <v>2328000</v>
      </c>
      <c r="X393" s="17">
        <v>2328000</v>
      </c>
    </row>
    <row r="394" spans="2:24">
      <c r="B394" s="20">
        <v>2</v>
      </c>
      <c r="C394" s="25">
        <v>3444000</v>
      </c>
      <c r="D394" s="11">
        <f>IF(AND($N394&gt;' '!F$13,' '!F$13&gt;=$C394),1,0)</f>
        <v>0</v>
      </c>
      <c r="E394" s="11">
        <f>IF(AND($N394&gt;' '!G$13,' '!G$13&gt;=$C394),1,0)</f>
        <v>0</v>
      </c>
      <c r="F394" s="11">
        <f>IF(AND($N394&gt;' '!H$13,' '!H$13&gt;=$C394),1,0)</f>
        <v>0</v>
      </c>
      <c r="G394" s="11">
        <f>IF(AND($N394&gt;' '!I$13,' '!I$13&gt;=$C394),1,0)</f>
        <v>0</v>
      </c>
      <c r="H394" s="11">
        <f>IF(AND($N394&gt;' '!J$13,' '!J$13&gt;=$C394),1,0)</f>
        <v>0</v>
      </c>
      <c r="I394" s="11">
        <f>IF(AND($N394&gt;' '!K$13,' '!K$13&gt;=$C394),1,0)</f>
        <v>0</v>
      </c>
      <c r="J394" s="11">
        <f>IF(AND($N394&gt;' '!L$13,' '!L$13&gt;=$C394),1,0)</f>
        <v>0</v>
      </c>
      <c r="K394" s="11">
        <f>IF(AND($N394&gt;' '!M$13,' '!M$13&gt;=$C394),1,0)</f>
        <v>0</v>
      </c>
      <c r="L394" s="11">
        <f>IF(AND($N394&gt;' '!N$13,' '!N$13&gt;=$C394),1,0)</f>
        <v>0</v>
      </c>
      <c r="M394" s="11">
        <f>IF(AND($N394&gt;' '!O$13,' '!O$13&gt;=$C394),1,0)</f>
        <v>0</v>
      </c>
      <c r="N394" s="25">
        <v>3448000</v>
      </c>
      <c r="O394" s="17">
        <v>2330800</v>
      </c>
      <c r="P394" s="17">
        <v>2330800</v>
      </c>
      <c r="Q394" s="17">
        <v>2330800</v>
      </c>
      <c r="R394" s="17">
        <v>2330800</v>
      </c>
      <c r="S394" s="17">
        <v>2330800</v>
      </c>
      <c r="T394" s="17">
        <v>2330800</v>
      </c>
      <c r="U394" s="17">
        <v>2330800</v>
      </c>
      <c r="V394" s="17">
        <v>2330800</v>
      </c>
      <c r="W394" s="17">
        <v>2330800</v>
      </c>
      <c r="X394" s="17">
        <v>2330800</v>
      </c>
    </row>
    <row r="395" spans="2:24">
      <c r="B395" s="20">
        <v>3</v>
      </c>
      <c r="C395" s="26">
        <v>3448000</v>
      </c>
      <c r="D395" s="11">
        <f>IF(AND($N395&gt;' '!F$13,' '!F$13&gt;=$C395),1,0)</f>
        <v>0</v>
      </c>
      <c r="E395" s="11">
        <f>IF(AND($N395&gt;' '!G$13,' '!G$13&gt;=$C395),1,0)</f>
        <v>0</v>
      </c>
      <c r="F395" s="11">
        <f>IF(AND($N395&gt;' '!H$13,' '!H$13&gt;=$C395),1,0)</f>
        <v>0</v>
      </c>
      <c r="G395" s="11">
        <f>IF(AND($N395&gt;' '!I$13,' '!I$13&gt;=$C395),1,0)</f>
        <v>0</v>
      </c>
      <c r="H395" s="11">
        <f>IF(AND($N395&gt;' '!J$13,' '!J$13&gt;=$C395),1,0)</f>
        <v>0</v>
      </c>
      <c r="I395" s="11">
        <f>IF(AND($N395&gt;' '!K$13,' '!K$13&gt;=$C395),1,0)</f>
        <v>0</v>
      </c>
      <c r="J395" s="11">
        <f>IF(AND($N395&gt;' '!L$13,' '!L$13&gt;=$C395),1,0)</f>
        <v>0</v>
      </c>
      <c r="K395" s="11">
        <f>IF(AND($N395&gt;' '!M$13,' '!M$13&gt;=$C395),1,0)</f>
        <v>0</v>
      </c>
      <c r="L395" s="11">
        <f>IF(AND($N395&gt;' '!N$13,' '!N$13&gt;=$C395),1,0)</f>
        <v>0</v>
      </c>
      <c r="M395" s="11">
        <f>IF(AND($N395&gt;' '!O$13,' '!O$13&gt;=$C395),1,0)</f>
        <v>0</v>
      </c>
      <c r="N395" s="26">
        <v>3452000</v>
      </c>
      <c r="O395" s="17">
        <v>2333600</v>
      </c>
      <c r="P395" s="17">
        <v>2333600</v>
      </c>
      <c r="Q395" s="17">
        <v>2333600</v>
      </c>
      <c r="R395" s="17">
        <v>2333600</v>
      </c>
      <c r="S395" s="17">
        <v>2333600</v>
      </c>
      <c r="T395" s="17">
        <v>2333600</v>
      </c>
      <c r="U395" s="17">
        <v>2333600</v>
      </c>
      <c r="V395" s="17">
        <v>2333600</v>
      </c>
      <c r="W395" s="17">
        <v>2333600</v>
      </c>
      <c r="X395" s="17">
        <v>2333600</v>
      </c>
    </row>
    <row r="396" spans="2:24">
      <c r="B396" s="20">
        <v>4</v>
      </c>
      <c r="C396" s="25">
        <v>3452000</v>
      </c>
      <c r="D396" s="11">
        <f>IF(AND($N396&gt;' '!F$13,' '!F$13&gt;=$C396),1,0)</f>
        <v>0</v>
      </c>
      <c r="E396" s="11">
        <f>IF(AND($N396&gt;' '!G$13,' '!G$13&gt;=$C396),1,0)</f>
        <v>0</v>
      </c>
      <c r="F396" s="11">
        <f>IF(AND($N396&gt;' '!H$13,' '!H$13&gt;=$C396),1,0)</f>
        <v>0</v>
      </c>
      <c r="G396" s="11">
        <f>IF(AND($N396&gt;' '!I$13,' '!I$13&gt;=$C396),1,0)</f>
        <v>0</v>
      </c>
      <c r="H396" s="11">
        <f>IF(AND($N396&gt;' '!J$13,' '!J$13&gt;=$C396),1,0)</f>
        <v>0</v>
      </c>
      <c r="I396" s="11">
        <f>IF(AND($N396&gt;' '!K$13,' '!K$13&gt;=$C396),1,0)</f>
        <v>0</v>
      </c>
      <c r="J396" s="11">
        <f>IF(AND($N396&gt;' '!L$13,' '!L$13&gt;=$C396),1,0)</f>
        <v>0</v>
      </c>
      <c r="K396" s="11">
        <f>IF(AND($N396&gt;' '!M$13,' '!M$13&gt;=$C396),1,0)</f>
        <v>0</v>
      </c>
      <c r="L396" s="11">
        <f>IF(AND($N396&gt;' '!N$13,' '!N$13&gt;=$C396),1,0)</f>
        <v>0</v>
      </c>
      <c r="M396" s="11">
        <f>IF(AND($N396&gt;' '!O$13,' '!O$13&gt;=$C396),1,0)</f>
        <v>0</v>
      </c>
      <c r="N396" s="25">
        <v>3456000</v>
      </c>
      <c r="O396" s="17">
        <v>2336400</v>
      </c>
      <c r="P396" s="17">
        <v>2336400</v>
      </c>
      <c r="Q396" s="17">
        <v>2336400</v>
      </c>
      <c r="R396" s="17">
        <v>2336400</v>
      </c>
      <c r="S396" s="17">
        <v>2336400</v>
      </c>
      <c r="T396" s="17">
        <v>2336400</v>
      </c>
      <c r="U396" s="17">
        <v>2336400</v>
      </c>
      <c r="V396" s="17">
        <v>2336400</v>
      </c>
      <c r="W396" s="17">
        <v>2336400</v>
      </c>
      <c r="X396" s="17">
        <v>2336400</v>
      </c>
    </row>
    <row r="397" spans="2:24">
      <c r="B397" s="18">
        <v>5</v>
      </c>
      <c r="C397" s="25">
        <v>3456000</v>
      </c>
      <c r="D397" s="11">
        <f>IF(AND($N397&gt;' '!F$13,' '!F$13&gt;=$C397),1,0)</f>
        <v>0</v>
      </c>
      <c r="E397" s="11">
        <f>IF(AND($N397&gt;' '!G$13,' '!G$13&gt;=$C397),1,0)</f>
        <v>0</v>
      </c>
      <c r="F397" s="11">
        <f>IF(AND($N397&gt;' '!H$13,' '!H$13&gt;=$C397),1,0)</f>
        <v>0</v>
      </c>
      <c r="G397" s="11">
        <f>IF(AND($N397&gt;' '!I$13,' '!I$13&gt;=$C397),1,0)</f>
        <v>0</v>
      </c>
      <c r="H397" s="11">
        <f>IF(AND($N397&gt;' '!J$13,' '!J$13&gt;=$C397),1,0)</f>
        <v>0</v>
      </c>
      <c r="I397" s="11">
        <f>IF(AND($N397&gt;' '!K$13,' '!K$13&gt;=$C397),1,0)</f>
        <v>0</v>
      </c>
      <c r="J397" s="11">
        <f>IF(AND($N397&gt;' '!L$13,' '!L$13&gt;=$C397),1,0)</f>
        <v>0</v>
      </c>
      <c r="K397" s="11">
        <f>IF(AND($N397&gt;' '!M$13,' '!M$13&gt;=$C397),1,0)</f>
        <v>0</v>
      </c>
      <c r="L397" s="11">
        <f>IF(AND($N397&gt;' '!N$13,' '!N$13&gt;=$C397),1,0)</f>
        <v>0</v>
      </c>
      <c r="M397" s="11">
        <f>IF(AND($N397&gt;' '!O$13,' '!O$13&gt;=$C397),1,0)</f>
        <v>0</v>
      </c>
      <c r="N397" s="25">
        <v>3460000</v>
      </c>
      <c r="O397" s="17">
        <v>2339200</v>
      </c>
      <c r="P397" s="17">
        <v>2339200</v>
      </c>
      <c r="Q397" s="17">
        <v>2339200</v>
      </c>
      <c r="R397" s="17">
        <v>2339200</v>
      </c>
      <c r="S397" s="17">
        <v>2339200</v>
      </c>
      <c r="T397" s="17">
        <v>2339200</v>
      </c>
      <c r="U397" s="17">
        <v>2339200</v>
      </c>
      <c r="V397" s="17">
        <v>2339200</v>
      </c>
      <c r="W397" s="17">
        <v>2339200</v>
      </c>
      <c r="X397" s="17">
        <v>2339200</v>
      </c>
    </row>
    <row r="398" spans="2:24">
      <c r="B398" s="20">
        <v>1</v>
      </c>
      <c r="C398" s="25">
        <v>3460000</v>
      </c>
      <c r="D398" s="11">
        <f>IF(AND($N398&gt;' '!F$13,' '!F$13&gt;=$C398),1,0)</f>
        <v>0</v>
      </c>
      <c r="E398" s="11">
        <f>IF(AND($N398&gt;' '!G$13,' '!G$13&gt;=$C398),1,0)</f>
        <v>0</v>
      </c>
      <c r="F398" s="11">
        <f>IF(AND($N398&gt;' '!H$13,' '!H$13&gt;=$C398),1,0)</f>
        <v>0</v>
      </c>
      <c r="G398" s="11">
        <f>IF(AND($N398&gt;' '!I$13,' '!I$13&gt;=$C398),1,0)</f>
        <v>0</v>
      </c>
      <c r="H398" s="11">
        <f>IF(AND($N398&gt;' '!J$13,' '!J$13&gt;=$C398),1,0)</f>
        <v>0</v>
      </c>
      <c r="I398" s="11">
        <f>IF(AND($N398&gt;' '!K$13,' '!K$13&gt;=$C398),1,0)</f>
        <v>0</v>
      </c>
      <c r="J398" s="11">
        <f>IF(AND($N398&gt;' '!L$13,' '!L$13&gt;=$C398),1,0)</f>
        <v>0</v>
      </c>
      <c r="K398" s="11">
        <f>IF(AND($N398&gt;' '!M$13,' '!M$13&gt;=$C398),1,0)</f>
        <v>0</v>
      </c>
      <c r="L398" s="11">
        <f>IF(AND($N398&gt;' '!N$13,' '!N$13&gt;=$C398),1,0)</f>
        <v>0</v>
      </c>
      <c r="M398" s="11">
        <f>IF(AND($N398&gt;' '!O$13,' '!O$13&gt;=$C398),1,0)</f>
        <v>0</v>
      </c>
      <c r="N398" s="25">
        <v>3464000</v>
      </c>
      <c r="O398" s="17">
        <v>2342000</v>
      </c>
      <c r="P398" s="17">
        <v>2342000</v>
      </c>
      <c r="Q398" s="17">
        <v>2342000</v>
      </c>
      <c r="R398" s="17">
        <v>2342000</v>
      </c>
      <c r="S398" s="17">
        <v>2342000</v>
      </c>
      <c r="T398" s="17">
        <v>2342000</v>
      </c>
      <c r="U398" s="17">
        <v>2342000</v>
      </c>
      <c r="V398" s="17">
        <v>2342000</v>
      </c>
      <c r="W398" s="17">
        <v>2342000</v>
      </c>
      <c r="X398" s="17">
        <v>2342000</v>
      </c>
    </row>
    <row r="399" spans="2:24">
      <c r="B399" s="20">
        <v>2</v>
      </c>
      <c r="C399" s="25">
        <v>3464000</v>
      </c>
      <c r="D399" s="11">
        <f>IF(AND($N399&gt;' '!F$13,' '!F$13&gt;=$C399),1,0)</f>
        <v>0</v>
      </c>
      <c r="E399" s="11">
        <f>IF(AND($N399&gt;' '!G$13,' '!G$13&gt;=$C399),1,0)</f>
        <v>0</v>
      </c>
      <c r="F399" s="11">
        <f>IF(AND($N399&gt;' '!H$13,' '!H$13&gt;=$C399),1,0)</f>
        <v>0</v>
      </c>
      <c r="G399" s="11">
        <f>IF(AND($N399&gt;' '!I$13,' '!I$13&gt;=$C399),1,0)</f>
        <v>0</v>
      </c>
      <c r="H399" s="11">
        <f>IF(AND($N399&gt;' '!J$13,' '!J$13&gt;=$C399),1,0)</f>
        <v>0</v>
      </c>
      <c r="I399" s="11">
        <f>IF(AND($N399&gt;' '!K$13,' '!K$13&gt;=$C399),1,0)</f>
        <v>0</v>
      </c>
      <c r="J399" s="11">
        <f>IF(AND($N399&gt;' '!L$13,' '!L$13&gt;=$C399),1,0)</f>
        <v>0</v>
      </c>
      <c r="K399" s="11">
        <f>IF(AND($N399&gt;' '!M$13,' '!M$13&gt;=$C399),1,0)</f>
        <v>0</v>
      </c>
      <c r="L399" s="11">
        <f>IF(AND($N399&gt;' '!N$13,' '!N$13&gt;=$C399),1,0)</f>
        <v>0</v>
      </c>
      <c r="M399" s="11">
        <f>IF(AND($N399&gt;' '!O$13,' '!O$13&gt;=$C399),1,0)</f>
        <v>0</v>
      </c>
      <c r="N399" s="25">
        <v>3468000</v>
      </c>
      <c r="O399" s="17">
        <v>2344800</v>
      </c>
      <c r="P399" s="17">
        <v>2344800</v>
      </c>
      <c r="Q399" s="17">
        <v>2344800</v>
      </c>
      <c r="R399" s="17">
        <v>2344800</v>
      </c>
      <c r="S399" s="17">
        <v>2344800</v>
      </c>
      <c r="T399" s="17">
        <v>2344800</v>
      </c>
      <c r="U399" s="17">
        <v>2344800</v>
      </c>
      <c r="V399" s="17">
        <v>2344800</v>
      </c>
      <c r="W399" s="17">
        <v>2344800</v>
      </c>
      <c r="X399" s="17">
        <v>2344800</v>
      </c>
    </row>
    <row r="400" spans="2:24">
      <c r="B400" s="20">
        <v>3</v>
      </c>
      <c r="C400" s="26">
        <v>3468000</v>
      </c>
      <c r="D400" s="11">
        <f>IF(AND($N400&gt;' '!F$13,' '!F$13&gt;=$C400),1,0)</f>
        <v>0</v>
      </c>
      <c r="E400" s="11">
        <f>IF(AND($N400&gt;' '!G$13,' '!G$13&gt;=$C400),1,0)</f>
        <v>0</v>
      </c>
      <c r="F400" s="11">
        <f>IF(AND($N400&gt;' '!H$13,' '!H$13&gt;=$C400),1,0)</f>
        <v>0</v>
      </c>
      <c r="G400" s="11">
        <f>IF(AND($N400&gt;' '!I$13,' '!I$13&gt;=$C400),1,0)</f>
        <v>0</v>
      </c>
      <c r="H400" s="11">
        <f>IF(AND($N400&gt;' '!J$13,' '!J$13&gt;=$C400),1,0)</f>
        <v>0</v>
      </c>
      <c r="I400" s="11">
        <f>IF(AND($N400&gt;' '!K$13,' '!K$13&gt;=$C400),1,0)</f>
        <v>0</v>
      </c>
      <c r="J400" s="11">
        <f>IF(AND($N400&gt;' '!L$13,' '!L$13&gt;=$C400),1,0)</f>
        <v>0</v>
      </c>
      <c r="K400" s="11">
        <f>IF(AND($N400&gt;' '!M$13,' '!M$13&gt;=$C400),1,0)</f>
        <v>0</v>
      </c>
      <c r="L400" s="11">
        <f>IF(AND($N400&gt;' '!N$13,' '!N$13&gt;=$C400),1,0)</f>
        <v>0</v>
      </c>
      <c r="M400" s="11">
        <f>IF(AND($N400&gt;' '!O$13,' '!O$13&gt;=$C400),1,0)</f>
        <v>0</v>
      </c>
      <c r="N400" s="26">
        <v>3472000</v>
      </c>
      <c r="O400" s="17">
        <v>2347600</v>
      </c>
      <c r="P400" s="17">
        <v>2347600</v>
      </c>
      <c r="Q400" s="17">
        <v>2347600</v>
      </c>
      <c r="R400" s="17">
        <v>2347600</v>
      </c>
      <c r="S400" s="17">
        <v>2347600</v>
      </c>
      <c r="T400" s="17">
        <v>2347600</v>
      </c>
      <c r="U400" s="17">
        <v>2347600</v>
      </c>
      <c r="V400" s="17">
        <v>2347600</v>
      </c>
      <c r="W400" s="17">
        <v>2347600</v>
      </c>
      <c r="X400" s="17">
        <v>2347600</v>
      </c>
    </row>
    <row r="401" spans="2:24">
      <c r="B401" s="20">
        <v>4</v>
      </c>
      <c r="C401" s="25">
        <v>3472000</v>
      </c>
      <c r="D401" s="11">
        <f>IF(AND($N401&gt;' '!F$13,' '!F$13&gt;=$C401),1,0)</f>
        <v>0</v>
      </c>
      <c r="E401" s="11">
        <f>IF(AND($N401&gt;' '!G$13,' '!G$13&gt;=$C401),1,0)</f>
        <v>0</v>
      </c>
      <c r="F401" s="11">
        <f>IF(AND($N401&gt;' '!H$13,' '!H$13&gt;=$C401),1,0)</f>
        <v>0</v>
      </c>
      <c r="G401" s="11">
        <f>IF(AND($N401&gt;' '!I$13,' '!I$13&gt;=$C401),1,0)</f>
        <v>0</v>
      </c>
      <c r="H401" s="11">
        <f>IF(AND($N401&gt;' '!J$13,' '!J$13&gt;=$C401),1,0)</f>
        <v>0</v>
      </c>
      <c r="I401" s="11">
        <f>IF(AND($N401&gt;' '!K$13,' '!K$13&gt;=$C401),1,0)</f>
        <v>0</v>
      </c>
      <c r="J401" s="11">
        <f>IF(AND($N401&gt;' '!L$13,' '!L$13&gt;=$C401),1,0)</f>
        <v>0</v>
      </c>
      <c r="K401" s="11">
        <f>IF(AND($N401&gt;' '!M$13,' '!M$13&gt;=$C401),1,0)</f>
        <v>0</v>
      </c>
      <c r="L401" s="11">
        <f>IF(AND($N401&gt;' '!N$13,' '!N$13&gt;=$C401),1,0)</f>
        <v>0</v>
      </c>
      <c r="M401" s="11">
        <f>IF(AND($N401&gt;' '!O$13,' '!O$13&gt;=$C401),1,0)</f>
        <v>0</v>
      </c>
      <c r="N401" s="25">
        <v>3476000</v>
      </c>
      <c r="O401" s="17">
        <v>2350400</v>
      </c>
      <c r="P401" s="17">
        <v>2350400</v>
      </c>
      <c r="Q401" s="17">
        <v>2350400</v>
      </c>
      <c r="R401" s="17">
        <v>2350400</v>
      </c>
      <c r="S401" s="17">
        <v>2350400</v>
      </c>
      <c r="T401" s="17">
        <v>2350400</v>
      </c>
      <c r="U401" s="17">
        <v>2350400</v>
      </c>
      <c r="V401" s="17">
        <v>2350400</v>
      </c>
      <c r="W401" s="17">
        <v>2350400</v>
      </c>
      <c r="X401" s="17">
        <v>2350400</v>
      </c>
    </row>
    <row r="402" spans="2:24">
      <c r="B402" s="18">
        <v>5</v>
      </c>
      <c r="C402" s="25">
        <v>3476000</v>
      </c>
      <c r="D402" s="11">
        <f>IF(AND($N402&gt;' '!F$13,' '!F$13&gt;=$C402),1,0)</f>
        <v>0</v>
      </c>
      <c r="E402" s="11">
        <f>IF(AND($N402&gt;' '!G$13,' '!G$13&gt;=$C402),1,0)</f>
        <v>0</v>
      </c>
      <c r="F402" s="11">
        <f>IF(AND($N402&gt;' '!H$13,' '!H$13&gt;=$C402),1,0)</f>
        <v>0</v>
      </c>
      <c r="G402" s="11">
        <f>IF(AND($N402&gt;' '!I$13,' '!I$13&gt;=$C402),1,0)</f>
        <v>0</v>
      </c>
      <c r="H402" s="11">
        <f>IF(AND($N402&gt;' '!J$13,' '!J$13&gt;=$C402),1,0)</f>
        <v>0</v>
      </c>
      <c r="I402" s="11">
        <f>IF(AND($N402&gt;' '!K$13,' '!K$13&gt;=$C402),1,0)</f>
        <v>0</v>
      </c>
      <c r="J402" s="11">
        <f>IF(AND($N402&gt;' '!L$13,' '!L$13&gt;=$C402),1,0)</f>
        <v>0</v>
      </c>
      <c r="K402" s="11">
        <f>IF(AND($N402&gt;' '!M$13,' '!M$13&gt;=$C402),1,0)</f>
        <v>0</v>
      </c>
      <c r="L402" s="11">
        <f>IF(AND($N402&gt;' '!N$13,' '!N$13&gt;=$C402),1,0)</f>
        <v>0</v>
      </c>
      <c r="M402" s="11">
        <f>IF(AND($N402&gt;' '!O$13,' '!O$13&gt;=$C402),1,0)</f>
        <v>0</v>
      </c>
      <c r="N402" s="25">
        <v>3480000</v>
      </c>
      <c r="O402" s="17">
        <v>2353200</v>
      </c>
      <c r="P402" s="17">
        <v>2353200</v>
      </c>
      <c r="Q402" s="17">
        <v>2353200</v>
      </c>
      <c r="R402" s="17">
        <v>2353200</v>
      </c>
      <c r="S402" s="17">
        <v>2353200</v>
      </c>
      <c r="T402" s="17">
        <v>2353200</v>
      </c>
      <c r="U402" s="17">
        <v>2353200</v>
      </c>
      <c r="V402" s="17">
        <v>2353200</v>
      </c>
      <c r="W402" s="17">
        <v>2353200</v>
      </c>
      <c r="X402" s="17">
        <v>2353200</v>
      </c>
    </row>
    <row r="403" spans="2:24">
      <c r="B403" s="20">
        <v>1</v>
      </c>
      <c r="C403" s="25">
        <v>3480000</v>
      </c>
      <c r="D403" s="11">
        <f>IF(AND($N403&gt;' '!F$13,' '!F$13&gt;=$C403),1,0)</f>
        <v>0</v>
      </c>
      <c r="E403" s="11">
        <f>IF(AND($N403&gt;' '!G$13,' '!G$13&gt;=$C403),1,0)</f>
        <v>0</v>
      </c>
      <c r="F403" s="11">
        <f>IF(AND($N403&gt;' '!H$13,' '!H$13&gt;=$C403),1,0)</f>
        <v>0</v>
      </c>
      <c r="G403" s="11">
        <f>IF(AND($N403&gt;' '!I$13,' '!I$13&gt;=$C403),1,0)</f>
        <v>0</v>
      </c>
      <c r="H403" s="11">
        <f>IF(AND($N403&gt;' '!J$13,' '!J$13&gt;=$C403),1,0)</f>
        <v>0</v>
      </c>
      <c r="I403" s="11">
        <f>IF(AND($N403&gt;' '!K$13,' '!K$13&gt;=$C403),1,0)</f>
        <v>0</v>
      </c>
      <c r="J403" s="11">
        <f>IF(AND($N403&gt;' '!L$13,' '!L$13&gt;=$C403),1,0)</f>
        <v>0</v>
      </c>
      <c r="K403" s="11">
        <f>IF(AND($N403&gt;' '!M$13,' '!M$13&gt;=$C403),1,0)</f>
        <v>0</v>
      </c>
      <c r="L403" s="11">
        <f>IF(AND($N403&gt;' '!N$13,' '!N$13&gt;=$C403),1,0)</f>
        <v>0</v>
      </c>
      <c r="M403" s="11">
        <f>IF(AND($N403&gt;' '!O$13,' '!O$13&gt;=$C403),1,0)</f>
        <v>0</v>
      </c>
      <c r="N403" s="25">
        <v>3484000</v>
      </c>
      <c r="O403" s="17">
        <v>2356000</v>
      </c>
      <c r="P403" s="17">
        <v>2356000</v>
      </c>
      <c r="Q403" s="17">
        <v>2356000</v>
      </c>
      <c r="R403" s="17">
        <v>2356000</v>
      </c>
      <c r="S403" s="17">
        <v>2356000</v>
      </c>
      <c r="T403" s="17">
        <v>2356000</v>
      </c>
      <c r="U403" s="17">
        <v>2356000</v>
      </c>
      <c r="V403" s="17">
        <v>2356000</v>
      </c>
      <c r="W403" s="17">
        <v>2356000</v>
      </c>
      <c r="X403" s="17">
        <v>2356000</v>
      </c>
    </row>
    <row r="404" spans="2:24">
      <c r="B404" s="20">
        <v>2</v>
      </c>
      <c r="C404" s="25">
        <v>3484000</v>
      </c>
      <c r="D404" s="11">
        <f>IF(AND($N404&gt;' '!F$13,' '!F$13&gt;=$C404),1,0)</f>
        <v>0</v>
      </c>
      <c r="E404" s="11">
        <f>IF(AND($N404&gt;' '!G$13,' '!G$13&gt;=$C404),1,0)</f>
        <v>0</v>
      </c>
      <c r="F404" s="11">
        <f>IF(AND($N404&gt;' '!H$13,' '!H$13&gt;=$C404),1,0)</f>
        <v>0</v>
      </c>
      <c r="G404" s="11">
        <f>IF(AND($N404&gt;' '!I$13,' '!I$13&gt;=$C404),1,0)</f>
        <v>0</v>
      </c>
      <c r="H404" s="11">
        <f>IF(AND($N404&gt;' '!J$13,' '!J$13&gt;=$C404),1,0)</f>
        <v>0</v>
      </c>
      <c r="I404" s="11">
        <f>IF(AND($N404&gt;' '!K$13,' '!K$13&gt;=$C404),1,0)</f>
        <v>0</v>
      </c>
      <c r="J404" s="11">
        <f>IF(AND($N404&gt;' '!L$13,' '!L$13&gt;=$C404),1,0)</f>
        <v>0</v>
      </c>
      <c r="K404" s="11">
        <f>IF(AND($N404&gt;' '!M$13,' '!M$13&gt;=$C404),1,0)</f>
        <v>0</v>
      </c>
      <c r="L404" s="11">
        <f>IF(AND($N404&gt;' '!N$13,' '!N$13&gt;=$C404),1,0)</f>
        <v>0</v>
      </c>
      <c r="M404" s="11">
        <f>IF(AND($N404&gt;' '!O$13,' '!O$13&gt;=$C404),1,0)</f>
        <v>0</v>
      </c>
      <c r="N404" s="25">
        <v>3488000</v>
      </c>
      <c r="O404" s="17">
        <v>2358800</v>
      </c>
      <c r="P404" s="17">
        <v>2358800</v>
      </c>
      <c r="Q404" s="17">
        <v>2358800</v>
      </c>
      <c r="R404" s="17">
        <v>2358800</v>
      </c>
      <c r="S404" s="17">
        <v>2358800</v>
      </c>
      <c r="T404" s="17">
        <v>2358800</v>
      </c>
      <c r="U404" s="17">
        <v>2358800</v>
      </c>
      <c r="V404" s="17">
        <v>2358800</v>
      </c>
      <c r="W404" s="17">
        <v>2358800</v>
      </c>
      <c r="X404" s="17">
        <v>2358800</v>
      </c>
    </row>
    <row r="405" spans="2:24">
      <c r="B405" s="20">
        <v>3</v>
      </c>
      <c r="C405" s="26">
        <v>3488000</v>
      </c>
      <c r="D405" s="11">
        <f>IF(AND($N405&gt;' '!F$13,' '!F$13&gt;=$C405),1,0)</f>
        <v>0</v>
      </c>
      <c r="E405" s="11">
        <f>IF(AND($N405&gt;' '!G$13,' '!G$13&gt;=$C405),1,0)</f>
        <v>0</v>
      </c>
      <c r="F405" s="11">
        <f>IF(AND($N405&gt;' '!H$13,' '!H$13&gt;=$C405),1,0)</f>
        <v>0</v>
      </c>
      <c r="G405" s="11">
        <f>IF(AND($N405&gt;' '!I$13,' '!I$13&gt;=$C405),1,0)</f>
        <v>0</v>
      </c>
      <c r="H405" s="11">
        <f>IF(AND($N405&gt;' '!J$13,' '!J$13&gt;=$C405),1,0)</f>
        <v>0</v>
      </c>
      <c r="I405" s="11">
        <f>IF(AND($N405&gt;' '!K$13,' '!K$13&gt;=$C405),1,0)</f>
        <v>0</v>
      </c>
      <c r="J405" s="11">
        <f>IF(AND($N405&gt;' '!L$13,' '!L$13&gt;=$C405),1,0)</f>
        <v>0</v>
      </c>
      <c r="K405" s="11">
        <f>IF(AND($N405&gt;' '!M$13,' '!M$13&gt;=$C405),1,0)</f>
        <v>0</v>
      </c>
      <c r="L405" s="11">
        <f>IF(AND($N405&gt;' '!N$13,' '!N$13&gt;=$C405),1,0)</f>
        <v>0</v>
      </c>
      <c r="M405" s="11">
        <f>IF(AND($N405&gt;' '!O$13,' '!O$13&gt;=$C405),1,0)</f>
        <v>0</v>
      </c>
      <c r="N405" s="26">
        <v>3492000</v>
      </c>
      <c r="O405" s="17">
        <v>2361600</v>
      </c>
      <c r="P405" s="17">
        <v>2361600</v>
      </c>
      <c r="Q405" s="17">
        <v>2361600</v>
      </c>
      <c r="R405" s="17">
        <v>2361600</v>
      </c>
      <c r="S405" s="17">
        <v>2361600</v>
      </c>
      <c r="T405" s="17">
        <v>2361600</v>
      </c>
      <c r="U405" s="17">
        <v>2361600</v>
      </c>
      <c r="V405" s="17">
        <v>2361600</v>
      </c>
      <c r="W405" s="17">
        <v>2361600</v>
      </c>
      <c r="X405" s="17">
        <v>2361600</v>
      </c>
    </row>
    <row r="406" spans="2:24">
      <c r="B406" s="20">
        <v>4</v>
      </c>
      <c r="C406" s="25">
        <v>3492000</v>
      </c>
      <c r="D406" s="11">
        <f>IF(AND($N406&gt;' '!F$13,' '!F$13&gt;=$C406),1,0)</f>
        <v>0</v>
      </c>
      <c r="E406" s="11">
        <f>IF(AND($N406&gt;' '!G$13,' '!G$13&gt;=$C406),1,0)</f>
        <v>0</v>
      </c>
      <c r="F406" s="11">
        <f>IF(AND($N406&gt;' '!H$13,' '!H$13&gt;=$C406),1,0)</f>
        <v>0</v>
      </c>
      <c r="G406" s="11">
        <f>IF(AND($N406&gt;' '!I$13,' '!I$13&gt;=$C406),1,0)</f>
        <v>0</v>
      </c>
      <c r="H406" s="11">
        <f>IF(AND($N406&gt;' '!J$13,' '!J$13&gt;=$C406),1,0)</f>
        <v>0</v>
      </c>
      <c r="I406" s="11">
        <f>IF(AND($N406&gt;' '!K$13,' '!K$13&gt;=$C406),1,0)</f>
        <v>0</v>
      </c>
      <c r="J406" s="11">
        <f>IF(AND($N406&gt;' '!L$13,' '!L$13&gt;=$C406),1,0)</f>
        <v>0</v>
      </c>
      <c r="K406" s="11">
        <f>IF(AND($N406&gt;' '!M$13,' '!M$13&gt;=$C406),1,0)</f>
        <v>0</v>
      </c>
      <c r="L406" s="11">
        <f>IF(AND($N406&gt;' '!N$13,' '!N$13&gt;=$C406),1,0)</f>
        <v>0</v>
      </c>
      <c r="M406" s="11">
        <f>IF(AND($N406&gt;' '!O$13,' '!O$13&gt;=$C406),1,0)</f>
        <v>0</v>
      </c>
      <c r="N406" s="25">
        <v>3496000</v>
      </c>
      <c r="O406" s="17">
        <v>2364400</v>
      </c>
      <c r="P406" s="17">
        <v>2364400</v>
      </c>
      <c r="Q406" s="17">
        <v>2364400</v>
      </c>
      <c r="R406" s="17">
        <v>2364400</v>
      </c>
      <c r="S406" s="17">
        <v>2364400</v>
      </c>
      <c r="T406" s="17">
        <v>2364400</v>
      </c>
      <c r="U406" s="17">
        <v>2364400</v>
      </c>
      <c r="V406" s="17">
        <v>2364400</v>
      </c>
      <c r="W406" s="17">
        <v>2364400</v>
      </c>
      <c r="X406" s="17">
        <v>2364400</v>
      </c>
    </row>
    <row r="407" spans="2:24">
      <c r="B407" s="18">
        <v>5</v>
      </c>
      <c r="C407" s="25">
        <v>3496000</v>
      </c>
      <c r="D407" s="11">
        <f>IF(AND($N407&gt;' '!F$13,' '!F$13&gt;=$C407),1,0)</f>
        <v>0</v>
      </c>
      <c r="E407" s="11">
        <f>IF(AND($N407&gt;' '!G$13,' '!G$13&gt;=$C407),1,0)</f>
        <v>0</v>
      </c>
      <c r="F407" s="11">
        <f>IF(AND($N407&gt;' '!H$13,' '!H$13&gt;=$C407),1,0)</f>
        <v>0</v>
      </c>
      <c r="G407" s="11">
        <f>IF(AND($N407&gt;' '!I$13,' '!I$13&gt;=$C407),1,0)</f>
        <v>0</v>
      </c>
      <c r="H407" s="11">
        <f>IF(AND($N407&gt;' '!J$13,' '!J$13&gt;=$C407),1,0)</f>
        <v>0</v>
      </c>
      <c r="I407" s="11">
        <f>IF(AND($N407&gt;' '!K$13,' '!K$13&gt;=$C407),1,0)</f>
        <v>0</v>
      </c>
      <c r="J407" s="11">
        <f>IF(AND($N407&gt;' '!L$13,' '!L$13&gt;=$C407),1,0)</f>
        <v>0</v>
      </c>
      <c r="K407" s="11">
        <f>IF(AND($N407&gt;' '!M$13,' '!M$13&gt;=$C407),1,0)</f>
        <v>0</v>
      </c>
      <c r="L407" s="11">
        <f>IF(AND($N407&gt;' '!N$13,' '!N$13&gt;=$C407),1,0)</f>
        <v>0</v>
      </c>
      <c r="M407" s="11">
        <f>IF(AND($N407&gt;' '!O$13,' '!O$13&gt;=$C407),1,0)</f>
        <v>0</v>
      </c>
      <c r="N407" s="25">
        <v>3500000</v>
      </c>
      <c r="O407" s="17">
        <v>2367200</v>
      </c>
      <c r="P407" s="17">
        <v>2367200</v>
      </c>
      <c r="Q407" s="17">
        <v>2367200</v>
      </c>
      <c r="R407" s="17">
        <v>2367200</v>
      </c>
      <c r="S407" s="17">
        <v>2367200</v>
      </c>
      <c r="T407" s="17">
        <v>2367200</v>
      </c>
      <c r="U407" s="17">
        <v>2367200</v>
      </c>
      <c r="V407" s="17">
        <v>2367200</v>
      </c>
      <c r="W407" s="17">
        <v>2367200</v>
      </c>
      <c r="X407" s="17">
        <v>2367200</v>
      </c>
    </row>
    <row r="408" spans="2:24">
      <c r="B408" s="20">
        <v>1</v>
      </c>
      <c r="C408" s="25">
        <v>3500000</v>
      </c>
      <c r="D408" s="11">
        <f>IF(AND($N408&gt;' '!F$13,' '!F$13&gt;=$C408),1,0)</f>
        <v>0</v>
      </c>
      <c r="E408" s="11">
        <f>IF(AND($N408&gt;' '!G$13,' '!G$13&gt;=$C408),1,0)</f>
        <v>0</v>
      </c>
      <c r="F408" s="11">
        <f>IF(AND($N408&gt;' '!H$13,' '!H$13&gt;=$C408),1,0)</f>
        <v>0</v>
      </c>
      <c r="G408" s="11">
        <f>IF(AND($N408&gt;' '!I$13,' '!I$13&gt;=$C408),1,0)</f>
        <v>0</v>
      </c>
      <c r="H408" s="11">
        <f>IF(AND($N408&gt;' '!J$13,' '!J$13&gt;=$C408),1,0)</f>
        <v>0</v>
      </c>
      <c r="I408" s="11">
        <f>IF(AND($N408&gt;' '!K$13,' '!K$13&gt;=$C408),1,0)</f>
        <v>0</v>
      </c>
      <c r="J408" s="11">
        <f>IF(AND($N408&gt;' '!L$13,' '!L$13&gt;=$C408),1,0)</f>
        <v>0</v>
      </c>
      <c r="K408" s="11">
        <f>IF(AND($N408&gt;' '!M$13,' '!M$13&gt;=$C408),1,0)</f>
        <v>0</v>
      </c>
      <c r="L408" s="11">
        <f>IF(AND($N408&gt;' '!N$13,' '!N$13&gt;=$C408),1,0)</f>
        <v>0</v>
      </c>
      <c r="M408" s="11">
        <f>IF(AND($N408&gt;' '!O$13,' '!O$13&gt;=$C408),1,0)</f>
        <v>0</v>
      </c>
      <c r="N408" s="25">
        <v>3504000</v>
      </c>
      <c r="O408" s="17">
        <v>2370000</v>
      </c>
      <c r="P408" s="17">
        <v>2370000</v>
      </c>
      <c r="Q408" s="17">
        <v>2370000</v>
      </c>
      <c r="R408" s="17">
        <v>2370000</v>
      </c>
      <c r="S408" s="17">
        <v>2370000</v>
      </c>
      <c r="T408" s="17">
        <v>2370000</v>
      </c>
      <c r="U408" s="17">
        <v>2370000</v>
      </c>
      <c r="V408" s="17">
        <v>2370000</v>
      </c>
      <c r="W408" s="17">
        <v>2370000</v>
      </c>
      <c r="X408" s="17">
        <v>2370000</v>
      </c>
    </row>
    <row r="409" spans="2:24">
      <c r="B409" s="20">
        <v>2</v>
      </c>
      <c r="C409" s="25">
        <v>3504000</v>
      </c>
      <c r="D409" s="11">
        <f>IF(AND($N409&gt;' '!F$13,' '!F$13&gt;=$C409),1,0)</f>
        <v>0</v>
      </c>
      <c r="E409" s="11">
        <f>IF(AND($N409&gt;' '!G$13,' '!G$13&gt;=$C409),1,0)</f>
        <v>0</v>
      </c>
      <c r="F409" s="11">
        <f>IF(AND($N409&gt;' '!H$13,' '!H$13&gt;=$C409),1,0)</f>
        <v>0</v>
      </c>
      <c r="G409" s="11">
        <f>IF(AND($N409&gt;' '!I$13,' '!I$13&gt;=$C409),1,0)</f>
        <v>0</v>
      </c>
      <c r="H409" s="11">
        <f>IF(AND($N409&gt;' '!J$13,' '!J$13&gt;=$C409),1,0)</f>
        <v>0</v>
      </c>
      <c r="I409" s="11">
        <f>IF(AND($N409&gt;' '!K$13,' '!K$13&gt;=$C409),1,0)</f>
        <v>0</v>
      </c>
      <c r="J409" s="11">
        <f>IF(AND($N409&gt;' '!L$13,' '!L$13&gt;=$C409),1,0)</f>
        <v>0</v>
      </c>
      <c r="K409" s="11">
        <f>IF(AND($N409&gt;' '!M$13,' '!M$13&gt;=$C409),1,0)</f>
        <v>0</v>
      </c>
      <c r="L409" s="11">
        <f>IF(AND($N409&gt;' '!N$13,' '!N$13&gt;=$C409),1,0)</f>
        <v>0</v>
      </c>
      <c r="M409" s="11">
        <f>IF(AND($N409&gt;' '!O$13,' '!O$13&gt;=$C409),1,0)</f>
        <v>0</v>
      </c>
      <c r="N409" s="25">
        <v>3508000</v>
      </c>
      <c r="O409" s="17">
        <v>2372800</v>
      </c>
      <c r="P409" s="17">
        <v>2372800</v>
      </c>
      <c r="Q409" s="17">
        <v>2372800</v>
      </c>
      <c r="R409" s="17">
        <v>2372800</v>
      </c>
      <c r="S409" s="17">
        <v>2372800</v>
      </c>
      <c r="T409" s="17">
        <v>2372800</v>
      </c>
      <c r="U409" s="17">
        <v>2372800</v>
      </c>
      <c r="V409" s="17">
        <v>2372800</v>
      </c>
      <c r="W409" s="17">
        <v>2372800</v>
      </c>
      <c r="X409" s="17">
        <v>2372800</v>
      </c>
    </row>
    <row r="410" spans="2:24">
      <c r="B410" s="20">
        <v>3</v>
      </c>
      <c r="C410" s="26">
        <v>3508000</v>
      </c>
      <c r="D410" s="11">
        <f>IF(AND($N410&gt;' '!F$13,' '!F$13&gt;=$C410),1,0)</f>
        <v>0</v>
      </c>
      <c r="E410" s="11">
        <f>IF(AND($N410&gt;' '!G$13,' '!G$13&gt;=$C410),1,0)</f>
        <v>0</v>
      </c>
      <c r="F410" s="11">
        <f>IF(AND($N410&gt;' '!H$13,' '!H$13&gt;=$C410),1,0)</f>
        <v>0</v>
      </c>
      <c r="G410" s="11">
        <f>IF(AND($N410&gt;' '!I$13,' '!I$13&gt;=$C410),1,0)</f>
        <v>0</v>
      </c>
      <c r="H410" s="11">
        <f>IF(AND($N410&gt;' '!J$13,' '!J$13&gt;=$C410),1,0)</f>
        <v>0</v>
      </c>
      <c r="I410" s="11">
        <f>IF(AND($N410&gt;' '!K$13,' '!K$13&gt;=$C410),1,0)</f>
        <v>0</v>
      </c>
      <c r="J410" s="11">
        <f>IF(AND($N410&gt;' '!L$13,' '!L$13&gt;=$C410),1,0)</f>
        <v>0</v>
      </c>
      <c r="K410" s="11">
        <f>IF(AND($N410&gt;' '!M$13,' '!M$13&gt;=$C410),1,0)</f>
        <v>0</v>
      </c>
      <c r="L410" s="11">
        <f>IF(AND($N410&gt;' '!N$13,' '!N$13&gt;=$C410),1,0)</f>
        <v>0</v>
      </c>
      <c r="M410" s="11">
        <f>IF(AND($N410&gt;' '!O$13,' '!O$13&gt;=$C410),1,0)</f>
        <v>0</v>
      </c>
      <c r="N410" s="26">
        <v>3512000</v>
      </c>
      <c r="O410" s="17">
        <v>2375600</v>
      </c>
      <c r="P410" s="17">
        <v>2375600</v>
      </c>
      <c r="Q410" s="17">
        <v>2375600</v>
      </c>
      <c r="R410" s="17">
        <v>2375600</v>
      </c>
      <c r="S410" s="17">
        <v>2375600</v>
      </c>
      <c r="T410" s="17">
        <v>2375600</v>
      </c>
      <c r="U410" s="17">
        <v>2375600</v>
      </c>
      <c r="V410" s="17">
        <v>2375600</v>
      </c>
      <c r="W410" s="17">
        <v>2375600</v>
      </c>
      <c r="X410" s="17">
        <v>2375600</v>
      </c>
    </row>
    <row r="411" spans="2:24">
      <c r="B411" s="20">
        <v>4</v>
      </c>
      <c r="C411" s="25">
        <v>3512000</v>
      </c>
      <c r="D411" s="11">
        <f>IF(AND($N411&gt;' '!F$13,' '!F$13&gt;=$C411),1,0)</f>
        <v>0</v>
      </c>
      <c r="E411" s="11">
        <f>IF(AND($N411&gt;' '!G$13,' '!G$13&gt;=$C411),1,0)</f>
        <v>0</v>
      </c>
      <c r="F411" s="11">
        <f>IF(AND($N411&gt;' '!H$13,' '!H$13&gt;=$C411),1,0)</f>
        <v>0</v>
      </c>
      <c r="G411" s="11">
        <f>IF(AND($N411&gt;' '!I$13,' '!I$13&gt;=$C411),1,0)</f>
        <v>0</v>
      </c>
      <c r="H411" s="11">
        <f>IF(AND($N411&gt;' '!J$13,' '!J$13&gt;=$C411),1,0)</f>
        <v>0</v>
      </c>
      <c r="I411" s="11">
        <f>IF(AND($N411&gt;' '!K$13,' '!K$13&gt;=$C411),1,0)</f>
        <v>0</v>
      </c>
      <c r="J411" s="11">
        <f>IF(AND($N411&gt;' '!L$13,' '!L$13&gt;=$C411),1,0)</f>
        <v>0</v>
      </c>
      <c r="K411" s="11">
        <f>IF(AND($N411&gt;' '!M$13,' '!M$13&gt;=$C411),1,0)</f>
        <v>0</v>
      </c>
      <c r="L411" s="11">
        <f>IF(AND($N411&gt;' '!N$13,' '!N$13&gt;=$C411),1,0)</f>
        <v>0</v>
      </c>
      <c r="M411" s="11">
        <f>IF(AND($N411&gt;' '!O$13,' '!O$13&gt;=$C411),1,0)</f>
        <v>0</v>
      </c>
      <c r="N411" s="25">
        <v>3516000</v>
      </c>
      <c r="O411" s="17">
        <v>2378400</v>
      </c>
      <c r="P411" s="17">
        <v>2378400</v>
      </c>
      <c r="Q411" s="17">
        <v>2378400</v>
      </c>
      <c r="R411" s="17">
        <v>2378400</v>
      </c>
      <c r="S411" s="17">
        <v>2378400</v>
      </c>
      <c r="T411" s="17">
        <v>2378400</v>
      </c>
      <c r="U411" s="17">
        <v>2378400</v>
      </c>
      <c r="V411" s="17">
        <v>2378400</v>
      </c>
      <c r="W411" s="17">
        <v>2378400</v>
      </c>
      <c r="X411" s="17">
        <v>2378400</v>
      </c>
    </row>
    <row r="412" spans="2:24">
      <c r="B412" s="18">
        <v>5</v>
      </c>
      <c r="C412" s="25">
        <v>3516000</v>
      </c>
      <c r="D412" s="11">
        <f>IF(AND($N412&gt;' '!F$13,' '!F$13&gt;=$C412),1,0)</f>
        <v>0</v>
      </c>
      <c r="E412" s="11">
        <f>IF(AND($N412&gt;' '!G$13,' '!G$13&gt;=$C412),1,0)</f>
        <v>0</v>
      </c>
      <c r="F412" s="11">
        <f>IF(AND($N412&gt;' '!H$13,' '!H$13&gt;=$C412),1,0)</f>
        <v>0</v>
      </c>
      <c r="G412" s="11">
        <f>IF(AND($N412&gt;' '!I$13,' '!I$13&gt;=$C412),1,0)</f>
        <v>0</v>
      </c>
      <c r="H412" s="11">
        <f>IF(AND($N412&gt;' '!J$13,' '!J$13&gt;=$C412),1,0)</f>
        <v>0</v>
      </c>
      <c r="I412" s="11">
        <f>IF(AND($N412&gt;' '!K$13,' '!K$13&gt;=$C412),1,0)</f>
        <v>0</v>
      </c>
      <c r="J412" s="11">
        <f>IF(AND($N412&gt;' '!L$13,' '!L$13&gt;=$C412),1,0)</f>
        <v>0</v>
      </c>
      <c r="K412" s="11">
        <f>IF(AND($N412&gt;' '!M$13,' '!M$13&gt;=$C412),1,0)</f>
        <v>0</v>
      </c>
      <c r="L412" s="11">
        <f>IF(AND($N412&gt;' '!N$13,' '!N$13&gt;=$C412),1,0)</f>
        <v>0</v>
      </c>
      <c r="M412" s="11">
        <f>IF(AND($N412&gt;' '!O$13,' '!O$13&gt;=$C412),1,0)</f>
        <v>0</v>
      </c>
      <c r="N412" s="25">
        <v>3520000</v>
      </c>
      <c r="O412" s="17">
        <v>2381200</v>
      </c>
      <c r="P412" s="17">
        <v>2381200</v>
      </c>
      <c r="Q412" s="17">
        <v>2381200</v>
      </c>
      <c r="R412" s="17">
        <v>2381200</v>
      </c>
      <c r="S412" s="17">
        <v>2381200</v>
      </c>
      <c r="T412" s="17">
        <v>2381200</v>
      </c>
      <c r="U412" s="17">
        <v>2381200</v>
      </c>
      <c r="V412" s="17">
        <v>2381200</v>
      </c>
      <c r="W412" s="17">
        <v>2381200</v>
      </c>
      <c r="X412" s="17">
        <v>2381200</v>
      </c>
    </row>
    <row r="413" spans="2:24">
      <c r="B413" s="20">
        <v>1</v>
      </c>
      <c r="C413" s="25">
        <v>3520000</v>
      </c>
      <c r="D413" s="11">
        <f>IF(AND($N413&gt;' '!F$13,' '!F$13&gt;=$C413),1,0)</f>
        <v>0</v>
      </c>
      <c r="E413" s="11">
        <f>IF(AND($N413&gt;' '!G$13,' '!G$13&gt;=$C413),1,0)</f>
        <v>0</v>
      </c>
      <c r="F413" s="11">
        <f>IF(AND($N413&gt;' '!H$13,' '!H$13&gt;=$C413),1,0)</f>
        <v>0</v>
      </c>
      <c r="G413" s="11">
        <f>IF(AND($N413&gt;' '!I$13,' '!I$13&gt;=$C413),1,0)</f>
        <v>0</v>
      </c>
      <c r="H413" s="11">
        <f>IF(AND($N413&gt;' '!J$13,' '!J$13&gt;=$C413),1,0)</f>
        <v>0</v>
      </c>
      <c r="I413" s="11">
        <f>IF(AND($N413&gt;' '!K$13,' '!K$13&gt;=$C413),1,0)</f>
        <v>0</v>
      </c>
      <c r="J413" s="11">
        <f>IF(AND($N413&gt;' '!L$13,' '!L$13&gt;=$C413),1,0)</f>
        <v>0</v>
      </c>
      <c r="K413" s="11">
        <f>IF(AND($N413&gt;' '!M$13,' '!M$13&gt;=$C413),1,0)</f>
        <v>0</v>
      </c>
      <c r="L413" s="11">
        <f>IF(AND($N413&gt;' '!N$13,' '!N$13&gt;=$C413),1,0)</f>
        <v>0</v>
      </c>
      <c r="M413" s="11">
        <f>IF(AND($N413&gt;' '!O$13,' '!O$13&gt;=$C413),1,0)</f>
        <v>0</v>
      </c>
      <c r="N413" s="25">
        <v>3524000</v>
      </c>
      <c r="O413" s="17">
        <v>2384000</v>
      </c>
      <c r="P413" s="17">
        <v>2384000</v>
      </c>
      <c r="Q413" s="17">
        <v>2384000</v>
      </c>
      <c r="R413" s="17">
        <v>2384000</v>
      </c>
      <c r="S413" s="17">
        <v>2384000</v>
      </c>
      <c r="T413" s="17">
        <v>2384000</v>
      </c>
      <c r="U413" s="17">
        <v>2384000</v>
      </c>
      <c r="V413" s="17">
        <v>2384000</v>
      </c>
      <c r="W413" s="17">
        <v>2384000</v>
      </c>
      <c r="X413" s="17">
        <v>2384000</v>
      </c>
    </row>
    <row r="414" spans="2:24">
      <c r="B414" s="20">
        <v>2</v>
      </c>
      <c r="C414" s="25">
        <v>3524000</v>
      </c>
      <c r="D414" s="11">
        <f>IF(AND($N414&gt;' '!F$13,' '!F$13&gt;=$C414),1,0)</f>
        <v>0</v>
      </c>
      <c r="E414" s="11">
        <f>IF(AND($N414&gt;' '!G$13,' '!G$13&gt;=$C414),1,0)</f>
        <v>0</v>
      </c>
      <c r="F414" s="11">
        <f>IF(AND($N414&gt;' '!H$13,' '!H$13&gt;=$C414),1,0)</f>
        <v>0</v>
      </c>
      <c r="G414" s="11">
        <f>IF(AND($N414&gt;' '!I$13,' '!I$13&gt;=$C414),1,0)</f>
        <v>0</v>
      </c>
      <c r="H414" s="11">
        <f>IF(AND($N414&gt;' '!J$13,' '!J$13&gt;=$C414),1,0)</f>
        <v>0</v>
      </c>
      <c r="I414" s="11">
        <f>IF(AND($N414&gt;' '!K$13,' '!K$13&gt;=$C414),1,0)</f>
        <v>0</v>
      </c>
      <c r="J414" s="11">
        <f>IF(AND($N414&gt;' '!L$13,' '!L$13&gt;=$C414),1,0)</f>
        <v>0</v>
      </c>
      <c r="K414" s="11">
        <f>IF(AND($N414&gt;' '!M$13,' '!M$13&gt;=$C414),1,0)</f>
        <v>0</v>
      </c>
      <c r="L414" s="11">
        <f>IF(AND($N414&gt;' '!N$13,' '!N$13&gt;=$C414),1,0)</f>
        <v>0</v>
      </c>
      <c r="M414" s="11">
        <f>IF(AND($N414&gt;' '!O$13,' '!O$13&gt;=$C414),1,0)</f>
        <v>0</v>
      </c>
      <c r="N414" s="25">
        <v>3528000</v>
      </c>
      <c r="O414" s="17">
        <v>2386800</v>
      </c>
      <c r="P414" s="17">
        <v>2386800</v>
      </c>
      <c r="Q414" s="17">
        <v>2386800</v>
      </c>
      <c r="R414" s="17">
        <v>2386800</v>
      </c>
      <c r="S414" s="17">
        <v>2386800</v>
      </c>
      <c r="T414" s="17">
        <v>2386800</v>
      </c>
      <c r="U414" s="17">
        <v>2386800</v>
      </c>
      <c r="V414" s="17">
        <v>2386800</v>
      </c>
      <c r="W414" s="17">
        <v>2386800</v>
      </c>
      <c r="X414" s="17">
        <v>2386800</v>
      </c>
    </row>
    <row r="415" spans="2:24">
      <c r="B415" s="20">
        <v>3</v>
      </c>
      <c r="C415" s="26">
        <v>3528000</v>
      </c>
      <c r="D415" s="11">
        <f>IF(AND($N415&gt;' '!F$13,' '!F$13&gt;=$C415),1,0)</f>
        <v>0</v>
      </c>
      <c r="E415" s="11">
        <f>IF(AND($N415&gt;' '!G$13,' '!G$13&gt;=$C415),1,0)</f>
        <v>0</v>
      </c>
      <c r="F415" s="11">
        <f>IF(AND($N415&gt;' '!H$13,' '!H$13&gt;=$C415),1,0)</f>
        <v>0</v>
      </c>
      <c r="G415" s="11">
        <f>IF(AND($N415&gt;' '!I$13,' '!I$13&gt;=$C415),1,0)</f>
        <v>0</v>
      </c>
      <c r="H415" s="11">
        <f>IF(AND($N415&gt;' '!J$13,' '!J$13&gt;=$C415),1,0)</f>
        <v>0</v>
      </c>
      <c r="I415" s="11">
        <f>IF(AND($N415&gt;' '!K$13,' '!K$13&gt;=$C415),1,0)</f>
        <v>0</v>
      </c>
      <c r="J415" s="11">
        <f>IF(AND($N415&gt;' '!L$13,' '!L$13&gt;=$C415),1,0)</f>
        <v>0</v>
      </c>
      <c r="K415" s="11">
        <f>IF(AND($N415&gt;' '!M$13,' '!M$13&gt;=$C415),1,0)</f>
        <v>0</v>
      </c>
      <c r="L415" s="11">
        <f>IF(AND($N415&gt;' '!N$13,' '!N$13&gt;=$C415),1,0)</f>
        <v>0</v>
      </c>
      <c r="M415" s="11">
        <f>IF(AND($N415&gt;' '!O$13,' '!O$13&gt;=$C415),1,0)</f>
        <v>0</v>
      </c>
      <c r="N415" s="26">
        <v>3532000</v>
      </c>
      <c r="O415" s="17">
        <v>2389600</v>
      </c>
      <c r="P415" s="17">
        <v>2389600</v>
      </c>
      <c r="Q415" s="17">
        <v>2389600</v>
      </c>
      <c r="R415" s="17">
        <v>2389600</v>
      </c>
      <c r="S415" s="17">
        <v>2389600</v>
      </c>
      <c r="T415" s="17">
        <v>2389600</v>
      </c>
      <c r="U415" s="17">
        <v>2389600</v>
      </c>
      <c r="V415" s="17">
        <v>2389600</v>
      </c>
      <c r="W415" s="17">
        <v>2389600</v>
      </c>
      <c r="X415" s="17">
        <v>2389600</v>
      </c>
    </row>
    <row r="416" spans="2:24">
      <c r="B416" s="20">
        <v>4</v>
      </c>
      <c r="C416" s="25">
        <v>3532000</v>
      </c>
      <c r="D416" s="11">
        <f>IF(AND($N416&gt;' '!F$13,' '!F$13&gt;=$C416),1,0)</f>
        <v>0</v>
      </c>
      <c r="E416" s="11">
        <f>IF(AND($N416&gt;' '!G$13,' '!G$13&gt;=$C416),1,0)</f>
        <v>0</v>
      </c>
      <c r="F416" s="11">
        <f>IF(AND($N416&gt;' '!H$13,' '!H$13&gt;=$C416),1,0)</f>
        <v>0</v>
      </c>
      <c r="G416" s="11">
        <f>IF(AND($N416&gt;' '!I$13,' '!I$13&gt;=$C416),1,0)</f>
        <v>0</v>
      </c>
      <c r="H416" s="11">
        <f>IF(AND($N416&gt;' '!J$13,' '!J$13&gt;=$C416),1,0)</f>
        <v>0</v>
      </c>
      <c r="I416" s="11">
        <f>IF(AND($N416&gt;' '!K$13,' '!K$13&gt;=$C416),1,0)</f>
        <v>0</v>
      </c>
      <c r="J416" s="11">
        <f>IF(AND($N416&gt;' '!L$13,' '!L$13&gt;=$C416),1,0)</f>
        <v>0</v>
      </c>
      <c r="K416" s="11">
        <f>IF(AND($N416&gt;' '!M$13,' '!M$13&gt;=$C416),1,0)</f>
        <v>0</v>
      </c>
      <c r="L416" s="11">
        <f>IF(AND($N416&gt;' '!N$13,' '!N$13&gt;=$C416),1,0)</f>
        <v>0</v>
      </c>
      <c r="M416" s="11">
        <f>IF(AND($N416&gt;' '!O$13,' '!O$13&gt;=$C416),1,0)</f>
        <v>0</v>
      </c>
      <c r="N416" s="25">
        <v>3536000</v>
      </c>
      <c r="O416" s="17">
        <v>2392400</v>
      </c>
      <c r="P416" s="17">
        <v>2392400</v>
      </c>
      <c r="Q416" s="17">
        <v>2392400</v>
      </c>
      <c r="R416" s="17">
        <v>2392400</v>
      </c>
      <c r="S416" s="17">
        <v>2392400</v>
      </c>
      <c r="T416" s="17">
        <v>2392400</v>
      </c>
      <c r="U416" s="17">
        <v>2392400</v>
      </c>
      <c r="V416" s="17">
        <v>2392400</v>
      </c>
      <c r="W416" s="17">
        <v>2392400</v>
      </c>
      <c r="X416" s="17">
        <v>2392400</v>
      </c>
    </row>
    <row r="417" spans="2:24">
      <c r="B417" s="18">
        <v>5</v>
      </c>
      <c r="C417" s="25">
        <v>3536000</v>
      </c>
      <c r="D417" s="11">
        <f>IF(AND($N417&gt;' '!F$13,' '!F$13&gt;=$C417),1,0)</f>
        <v>0</v>
      </c>
      <c r="E417" s="11">
        <f>IF(AND($N417&gt;' '!G$13,' '!G$13&gt;=$C417),1,0)</f>
        <v>0</v>
      </c>
      <c r="F417" s="11">
        <f>IF(AND($N417&gt;' '!H$13,' '!H$13&gt;=$C417),1,0)</f>
        <v>0</v>
      </c>
      <c r="G417" s="11">
        <f>IF(AND($N417&gt;' '!I$13,' '!I$13&gt;=$C417),1,0)</f>
        <v>0</v>
      </c>
      <c r="H417" s="11">
        <f>IF(AND($N417&gt;' '!J$13,' '!J$13&gt;=$C417),1,0)</f>
        <v>0</v>
      </c>
      <c r="I417" s="11">
        <f>IF(AND($N417&gt;' '!K$13,' '!K$13&gt;=$C417),1,0)</f>
        <v>0</v>
      </c>
      <c r="J417" s="11">
        <f>IF(AND($N417&gt;' '!L$13,' '!L$13&gt;=$C417),1,0)</f>
        <v>0</v>
      </c>
      <c r="K417" s="11">
        <f>IF(AND($N417&gt;' '!M$13,' '!M$13&gt;=$C417),1,0)</f>
        <v>0</v>
      </c>
      <c r="L417" s="11">
        <f>IF(AND($N417&gt;' '!N$13,' '!N$13&gt;=$C417),1,0)</f>
        <v>0</v>
      </c>
      <c r="M417" s="11">
        <f>IF(AND($N417&gt;' '!O$13,' '!O$13&gt;=$C417),1,0)</f>
        <v>0</v>
      </c>
      <c r="N417" s="25">
        <v>3540000</v>
      </c>
      <c r="O417" s="17">
        <v>2395200</v>
      </c>
      <c r="P417" s="17">
        <v>2395200</v>
      </c>
      <c r="Q417" s="17">
        <v>2395200</v>
      </c>
      <c r="R417" s="17">
        <v>2395200</v>
      </c>
      <c r="S417" s="17">
        <v>2395200</v>
      </c>
      <c r="T417" s="17">
        <v>2395200</v>
      </c>
      <c r="U417" s="17">
        <v>2395200</v>
      </c>
      <c r="V417" s="17">
        <v>2395200</v>
      </c>
      <c r="W417" s="17">
        <v>2395200</v>
      </c>
      <c r="X417" s="17">
        <v>2395200</v>
      </c>
    </row>
    <row r="418" spans="2:24">
      <c r="B418" s="20">
        <v>1</v>
      </c>
      <c r="C418" s="25">
        <v>3540000</v>
      </c>
      <c r="D418" s="11">
        <f>IF(AND($N418&gt;' '!F$13,' '!F$13&gt;=$C418),1,0)</f>
        <v>0</v>
      </c>
      <c r="E418" s="11">
        <f>IF(AND($N418&gt;' '!G$13,' '!G$13&gt;=$C418),1,0)</f>
        <v>0</v>
      </c>
      <c r="F418" s="11">
        <f>IF(AND($N418&gt;' '!H$13,' '!H$13&gt;=$C418),1,0)</f>
        <v>0</v>
      </c>
      <c r="G418" s="11">
        <f>IF(AND($N418&gt;' '!I$13,' '!I$13&gt;=$C418),1,0)</f>
        <v>0</v>
      </c>
      <c r="H418" s="11">
        <f>IF(AND($N418&gt;' '!J$13,' '!J$13&gt;=$C418),1,0)</f>
        <v>0</v>
      </c>
      <c r="I418" s="11">
        <f>IF(AND($N418&gt;' '!K$13,' '!K$13&gt;=$C418),1,0)</f>
        <v>0</v>
      </c>
      <c r="J418" s="11">
        <f>IF(AND($N418&gt;' '!L$13,' '!L$13&gt;=$C418),1,0)</f>
        <v>0</v>
      </c>
      <c r="K418" s="11">
        <f>IF(AND($N418&gt;' '!M$13,' '!M$13&gt;=$C418),1,0)</f>
        <v>0</v>
      </c>
      <c r="L418" s="11">
        <f>IF(AND($N418&gt;' '!N$13,' '!N$13&gt;=$C418),1,0)</f>
        <v>0</v>
      </c>
      <c r="M418" s="11">
        <f>IF(AND($N418&gt;' '!O$13,' '!O$13&gt;=$C418),1,0)</f>
        <v>0</v>
      </c>
      <c r="N418" s="25">
        <v>3544000</v>
      </c>
      <c r="O418" s="17">
        <v>2398000</v>
      </c>
      <c r="P418" s="17">
        <v>2398000</v>
      </c>
      <c r="Q418" s="17">
        <v>2398000</v>
      </c>
      <c r="R418" s="17">
        <v>2398000</v>
      </c>
      <c r="S418" s="17">
        <v>2398000</v>
      </c>
      <c r="T418" s="17">
        <v>2398000</v>
      </c>
      <c r="U418" s="17">
        <v>2398000</v>
      </c>
      <c r="V418" s="17">
        <v>2398000</v>
      </c>
      <c r="W418" s="17">
        <v>2398000</v>
      </c>
      <c r="X418" s="17">
        <v>2398000</v>
      </c>
    </row>
    <row r="419" spans="2:24">
      <c r="B419" s="20">
        <v>2</v>
      </c>
      <c r="C419" s="25">
        <v>3544000</v>
      </c>
      <c r="D419" s="11">
        <f>IF(AND($N419&gt;' '!F$13,' '!F$13&gt;=$C419),1,0)</f>
        <v>0</v>
      </c>
      <c r="E419" s="11">
        <f>IF(AND($N419&gt;' '!G$13,' '!G$13&gt;=$C419),1,0)</f>
        <v>0</v>
      </c>
      <c r="F419" s="11">
        <f>IF(AND($N419&gt;' '!H$13,' '!H$13&gt;=$C419),1,0)</f>
        <v>0</v>
      </c>
      <c r="G419" s="11">
        <f>IF(AND($N419&gt;' '!I$13,' '!I$13&gt;=$C419),1,0)</f>
        <v>0</v>
      </c>
      <c r="H419" s="11">
        <f>IF(AND($N419&gt;' '!J$13,' '!J$13&gt;=$C419),1,0)</f>
        <v>0</v>
      </c>
      <c r="I419" s="11">
        <f>IF(AND($N419&gt;' '!K$13,' '!K$13&gt;=$C419),1,0)</f>
        <v>0</v>
      </c>
      <c r="J419" s="11">
        <f>IF(AND($N419&gt;' '!L$13,' '!L$13&gt;=$C419),1,0)</f>
        <v>0</v>
      </c>
      <c r="K419" s="11">
        <f>IF(AND($N419&gt;' '!M$13,' '!M$13&gt;=$C419),1,0)</f>
        <v>0</v>
      </c>
      <c r="L419" s="11">
        <f>IF(AND($N419&gt;' '!N$13,' '!N$13&gt;=$C419),1,0)</f>
        <v>0</v>
      </c>
      <c r="M419" s="11">
        <f>IF(AND($N419&gt;' '!O$13,' '!O$13&gt;=$C419),1,0)</f>
        <v>0</v>
      </c>
      <c r="N419" s="25">
        <v>3548000</v>
      </c>
      <c r="O419" s="17">
        <v>2400800</v>
      </c>
      <c r="P419" s="17">
        <v>2400800</v>
      </c>
      <c r="Q419" s="17">
        <v>2400800</v>
      </c>
      <c r="R419" s="17">
        <v>2400800</v>
      </c>
      <c r="S419" s="17">
        <v>2400800</v>
      </c>
      <c r="T419" s="17">
        <v>2400800</v>
      </c>
      <c r="U419" s="17">
        <v>2400800</v>
      </c>
      <c r="V419" s="17">
        <v>2400800</v>
      </c>
      <c r="W419" s="17">
        <v>2400800</v>
      </c>
      <c r="X419" s="17">
        <v>2400800</v>
      </c>
    </row>
    <row r="420" spans="2:24">
      <c r="B420" s="20">
        <v>3</v>
      </c>
      <c r="C420" s="26">
        <v>3548000</v>
      </c>
      <c r="D420" s="11">
        <f>IF(AND($N420&gt;' '!F$13,' '!F$13&gt;=$C420),1,0)</f>
        <v>0</v>
      </c>
      <c r="E420" s="11">
        <f>IF(AND($N420&gt;' '!G$13,' '!G$13&gt;=$C420),1,0)</f>
        <v>0</v>
      </c>
      <c r="F420" s="11">
        <f>IF(AND($N420&gt;' '!H$13,' '!H$13&gt;=$C420),1,0)</f>
        <v>0</v>
      </c>
      <c r="G420" s="11">
        <f>IF(AND($N420&gt;' '!I$13,' '!I$13&gt;=$C420),1,0)</f>
        <v>0</v>
      </c>
      <c r="H420" s="11">
        <f>IF(AND($N420&gt;' '!J$13,' '!J$13&gt;=$C420),1,0)</f>
        <v>0</v>
      </c>
      <c r="I420" s="11">
        <f>IF(AND($N420&gt;' '!K$13,' '!K$13&gt;=$C420),1,0)</f>
        <v>0</v>
      </c>
      <c r="J420" s="11">
        <f>IF(AND($N420&gt;' '!L$13,' '!L$13&gt;=$C420),1,0)</f>
        <v>0</v>
      </c>
      <c r="K420" s="11">
        <f>IF(AND($N420&gt;' '!M$13,' '!M$13&gt;=$C420),1,0)</f>
        <v>0</v>
      </c>
      <c r="L420" s="11">
        <f>IF(AND($N420&gt;' '!N$13,' '!N$13&gt;=$C420),1,0)</f>
        <v>0</v>
      </c>
      <c r="M420" s="11">
        <f>IF(AND($N420&gt;' '!O$13,' '!O$13&gt;=$C420),1,0)</f>
        <v>0</v>
      </c>
      <c r="N420" s="26">
        <v>3552000</v>
      </c>
      <c r="O420" s="17">
        <v>2403600</v>
      </c>
      <c r="P420" s="17">
        <v>2403600</v>
      </c>
      <c r="Q420" s="17">
        <v>2403600</v>
      </c>
      <c r="R420" s="17">
        <v>2403600</v>
      </c>
      <c r="S420" s="17">
        <v>2403600</v>
      </c>
      <c r="T420" s="17">
        <v>2403600</v>
      </c>
      <c r="U420" s="17">
        <v>2403600</v>
      </c>
      <c r="V420" s="17">
        <v>2403600</v>
      </c>
      <c r="W420" s="17">
        <v>2403600</v>
      </c>
      <c r="X420" s="17">
        <v>2403600</v>
      </c>
    </row>
    <row r="421" spans="2:24">
      <c r="B421" s="20">
        <v>4</v>
      </c>
      <c r="C421" s="25">
        <v>3552000</v>
      </c>
      <c r="D421" s="11">
        <f>IF(AND($N421&gt;' '!F$13,' '!F$13&gt;=$C421),1,0)</f>
        <v>0</v>
      </c>
      <c r="E421" s="11">
        <f>IF(AND($N421&gt;' '!G$13,' '!G$13&gt;=$C421),1,0)</f>
        <v>0</v>
      </c>
      <c r="F421" s="11">
        <f>IF(AND($N421&gt;' '!H$13,' '!H$13&gt;=$C421),1,0)</f>
        <v>0</v>
      </c>
      <c r="G421" s="11">
        <f>IF(AND($N421&gt;' '!I$13,' '!I$13&gt;=$C421),1,0)</f>
        <v>0</v>
      </c>
      <c r="H421" s="11">
        <f>IF(AND($N421&gt;' '!J$13,' '!J$13&gt;=$C421),1,0)</f>
        <v>0</v>
      </c>
      <c r="I421" s="11">
        <f>IF(AND($N421&gt;' '!K$13,' '!K$13&gt;=$C421),1,0)</f>
        <v>0</v>
      </c>
      <c r="J421" s="11">
        <f>IF(AND($N421&gt;' '!L$13,' '!L$13&gt;=$C421),1,0)</f>
        <v>0</v>
      </c>
      <c r="K421" s="11">
        <f>IF(AND($N421&gt;' '!M$13,' '!M$13&gt;=$C421),1,0)</f>
        <v>0</v>
      </c>
      <c r="L421" s="11">
        <f>IF(AND($N421&gt;' '!N$13,' '!N$13&gt;=$C421),1,0)</f>
        <v>0</v>
      </c>
      <c r="M421" s="11">
        <f>IF(AND($N421&gt;' '!O$13,' '!O$13&gt;=$C421),1,0)</f>
        <v>0</v>
      </c>
      <c r="N421" s="25">
        <v>3556000</v>
      </c>
      <c r="O421" s="17">
        <v>2406400</v>
      </c>
      <c r="P421" s="17">
        <v>2406400</v>
      </c>
      <c r="Q421" s="17">
        <v>2406400</v>
      </c>
      <c r="R421" s="17">
        <v>2406400</v>
      </c>
      <c r="S421" s="17">
        <v>2406400</v>
      </c>
      <c r="T421" s="17">
        <v>2406400</v>
      </c>
      <c r="U421" s="17">
        <v>2406400</v>
      </c>
      <c r="V421" s="17">
        <v>2406400</v>
      </c>
      <c r="W421" s="17">
        <v>2406400</v>
      </c>
      <c r="X421" s="17">
        <v>2406400</v>
      </c>
    </row>
    <row r="422" spans="2:24">
      <c r="B422" s="18">
        <v>5</v>
      </c>
      <c r="C422" s="25">
        <v>3556000</v>
      </c>
      <c r="D422" s="11">
        <f>IF(AND($N422&gt;' '!F$13,' '!F$13&gt;=$C422),1,0)</f>
        <v>0</v>
      </c>
      <c r="E422" s="11">
        <f>IF(AND($N422&gt;' '!G$13,' '!G$13&gt;=$C422),1,0)</f>
        <v>0</v>
      </c>
      <c r="F422" s="11">
        <f>IF(AND($N422&gt;' '!H$13,' '!H$13&gt;=$C422),1,0)</f>
        <v>0</v>
      </c>
      <c r="G422" s="11">
        <f>IF(AND($N422&gt;' '!I$13,' '!I$13&gt;=$C422),1,0)</f>
        <v>0</v>
      </c>
      <c r="H422" s="11">
        <f>IF(AND($N422&gt;' '!J$13,' '!J$13&gt;=$C422),1,0)</f>
        <v>0</v>
      </c>
      <c r="I422" s="11">
        <f>IF(AND($N422&gt;' '!K$13,' '!K$13&gt;=$C422),1,0)</f>
        <v>0</v>
      </c>
      <c r="J422" s="11">
        <f>IF(AND($N422&gt;' '!L$13,' '!L$13&gt;=$C422),1,0)</f>
        <v>0</v>
      </c>
      <c r="K422" s="11">
        <f>IF(AND($N422&gt;' '!M$13,' '!M$13&gt;=$C422),1,0)</f>
        <v>0</v>
      </c>
      <c r="L422" s="11">
        <f>IF(AND($N422&gt;' '!N$13,' '!N$13&gt;=$C422),1,0)</f>
        <v>0</v>
      </c>
      <c r="M422" s="11">
        <f>IF(AND($N422&gt;' '!O$13,' '!O$13&gt;=$C422),1,0)</f>
        <v>0</v>
      </c>
      <c r="N422" s="25">
        <v>3560000</v>
      </c>
      <c r="O422" s="17">
        <v>2409200</v>
      </c>
      <c r="P422" s="17">
        <v>2409200</v>
      </c>
      <c r="Q422" s="17">
        <v>2409200</v>
      </c>
      <c r="R422" s="17">
        <v>2409200</v>
      </c>
      <c r="S422" s="17">
        <v>2409200</v>
      </c>
      <c r="T422" s="17">
        <v>2409200</v>
      </c>
      <c r="U422" s="17">
        <v>2409200</v>
      </c>
      <c r="V422" s="17">
        <v>2409200</v>
      </c>
      <c r="W422" s="17">
        <v>2409200</v>
      </c>
      <c r="X422" s="17">
        <v>2409200</v>
      </c>
    </row>
    <row r="423" spans="2:24">
      <c r="B423" s="20">
        <v>1</v>
      </c>
      <c r="C423" s="25">
        <v>3560000</v>
      </c>
      <c r="D423" s="11">
        <f>IF(AND($N423&gt;' '!F$13,' '!F$13&gt;=$C423),1,0)</f>
        <v>0</v>
      </c>
      <c r="E423" s="11">
        <f>IF(AND($N423&gt;' '!G$13,' '!G$13&gt;=$C423),1,0)</f>
        <v>0</v>
      </c>
      <c r="F423" s="11">
        <f>IF(AND($N423&gt;' '!H$13,' '!H$13&gt;=$C423),1,0)</f>
        <v>0</v>
      </c>
      <c r="G423" s="11">
        <f>IF(AND($N423&gt;' '!I$13,' '!I$13&gt;=$C423),1,0)</f>
        <v>0</v>
      </c>
      <c r="H423" s="11">
        <f>IF(AND($N423&gt;' '!J$13,' '!J$13&gt;=$C423),1,0)</f>
        <v>0</v>
      </c>
      <c r="I423" s="11">
        <f>IF(AND($N423&gt;' '!K$13,' '!K$13&gt;=$C423),1,0)</f>
        <v>0</v>
      </c>
      <c r="J423" s="11">
        <f>IF(AND($N423&gt;' '!L$13,' '!L$13&gt;=$C423),1,0)</f>
        <v>0</v>
      </c>
      <c r="K423" s="11">
        <f>IF(AND($N423&gt;' '!M$13,' '!M$13&gt;=$C423),1,0)</f>
        <v>0</v>
      </c>
      <c r="L423" s="11">
        <f>IF(AND($N423&gt;' '!N$13,' '!N$13&gt;=$C423),1,0)</f>
        <v>0</v>
      </c>
      <c r="M423" s="11">
        <f>IF(AND($N423&gt;' '!O$13,' '!O$13&gt;=$C423),1,0)</f>
        <v>0</v>
      </c>
      <c r="N423" s="25">
        <v>3564000</v>
      </c>
      <c r="O423" s="17">
        <v>2412000</v>
      </c>
      <c r="P423" s="17">
        <v>2412000</v>
      </c>
      <c r="Q423" s="17">
        <v>2412000</v>
      </c>
      <c r="R423" s="17">
        <v>2412000</v>
      </c>
      <c r="S423" s="17">
        <v>2412000</v>
      </c>
      <c r="T423" s="17">
        <v>2412000</v>
      </c>
      <c r="U423" s="17">
        <v>2412000</v>
      </c>
      <c r="V423" s="17">
        <v>2412000</v>
      </c>
      <c r="W423" s="17">
        <v>2412000</v>
      </c>
      <c r="X423" s="17">
        <v>2412000</v>
      </c>
    </row>
    <row r="424" spans="2:24">
      <c r="B424" s="20">
        <v>2</v>
      </c>
      <c r="C424" s="25">
        <v>3564000</v>
      </c>
      <c r="D424" s="11">
        <f>IF(AND($N424&gt;' '!F$13,' '!F$13&gt;=$C424),1,0)</f>
        <v>0</v>
      </c>
      <c r="E424" s="11">
        <f>IF(AND($N424&gt;' '!G$13,' '!G$13&gt;=$C424),1,0)</f>
        <v>0</v>
      </c>
      <c r="F424" s="11">
        <f>IF(AND($N424&gt;' '!H$13,' '!H$13&gt;=$C424),1,0)</f>
        <v>0</v>
      </c>
      <c r="G424" s="11">
        <f>IF(AND($N424&gt;' '!I$13,' '!I$13&gt;=$C424),1,0)</f>
        <v>0</v>
      </c>
      <c r="H424" s="11">
        <f>IF(AND($N424&gt;' '!J$13,' '!J$13&gt;=$C424),1,0)</f>
        <v>0</v>
      </c>
      <c r="I424" s="11">
        <f>IF(AND($N424&gt;' '!K$13,' '!K$13&gt;=$C424),1,0)</f>
        <v>0</v>
      </c>
      <c r="J424" s="11">
        <f>IF(AND($N424&gt;' '!L$13,' '!L$13&gt;=$C424),1,0)</f>
        <v>0</v>
      </c>
      <c r="K424" s="11">
        <f>IF(AND($N424&gt;' '!M$13,' '!M$13&gt;=$C424),1,0)</f>
        <v>0</v>
      </c>
      <c r="L424" s="11">
        <f>IF(AND($N424&gt;' '!N$13,' '!N$13&gt;=$C424),1,0)</f>
        <v>0</v>
      </c>
      <c r="M424" s="11">
        <f>IF(AND($N424&gt;' '!O$13,' '!O$13&gt;=$C424),1,0)</f>
        <v>0</v>
      </c>
      <c r="N424" s="25">
        <v>3568000</v>
      </c>
      <c r="O424" s="17">
        <v>2414800</v>
      </c>
      <c r="P424" s="17">
        <v>2414800</v>
      </c>
      <c r="Q424" s="17">
        <v>2414800</v>
      </c>
      <c r="R424" s="17">
        <v>2414800</v>
      </c>
      <c r="S424" s="17">
        <v>2414800</v>
      </c>
      <c r="T424" s="17">
        <v>2414800</v>
      </c>
      <c r="U424" s="17">
        <v>2414800</v>
      </c>
      <c r="V424" s="17">
        <v>2414800</v>
      </c>
      <c r="W424" s="17">
        <v>2414800</v>
      </c>
      <c r="X424" s="17">
        <v>2414800</v>
      </c>
    </row>
    <row r="425" spans="2:24">
      <c r="B425" s="20">
        <v>3</v>
      </c>
      <c r="C425" s="26">
        <v>3568000</v>
      </c>
      <c r="D425" s="11">
        <f>IF(AND($N425&gt;' '!F$13,' '!F$13&gt;=$C425),1,0)</f>
        <v>0</v>
      </c>
      <c r="E425" s="11">
        <f>IF(AND($N425&gt;' '!G$13,' '!G$13&gt;=$C425),1,0)</f>
        <v>0</v>
      </c>
      <c r="F425" s="11">
        <f>IF(AND($N425&gt;' '!H$13,' '!H$13&gt;=$C425),1,0)</f>
        <v>0</v>
      </c>
      <c r="G425" s="11">
        <f>IF(AND($N425&gt;' '!I$13,' '!I$13&gt;=$C425),1,0)</f>
        <v>0</v>
      </c>
      <c r="H425" s="11">
        <f>IF(AND($N425&gt;' '!J$13,' '!J$13&gt;=$C425),1,0)</f>
        <v>0</v>
      </c>
      <c r="I425" s="11">
        <f>IF(AND($N425&gt;' '!K$13,' '!K$13&gt;=$C425),1,0)</f>
        <v>0</v>
      </c>
      <c r="J425" s="11">
        <f>IF(AND($N425&gt;' '!L$13,' '!L$13&gt;=$C425),1,0)</f>
        <v>0</v>
      </c>
      <c r="K425" s="11">
        <f>IF(AND($N425&gt;' '!M$13,' '!M$13&gt;=$C425),1,0)</f>
        <v>0</v>
      </c>
      <c r="L425" s="11">
        <f>IF(AND($N425&gt;' '!N$13,' '!N$13&gt;=$C425),1,0)</f>
        <v>0</v>
      </c>
      <c r="M425" s="11">
        <f>IF(AND($N425&gt;' '!O$13,' '!O$13&gt;=$C425),1,0)</f>
        <v>0</v>
      </c>
      <c r="N425" s="26">
        <v>3572000</v>
      </c>
      <c r="O425" s="17">
        <v>2417600</v>
      </c>
      <c r="P425" s="17">
        <v>2417600</v>
      </c>
      <c r="Q425" s="17">
        <v>2417600</v>
      </c>
      <c r="R425" s="17">
        <v>2417600</v>
      </c>
      <c r="S425" s="17">
        <v>2417600</v>
      </c>
      <c r="T425" s="17">
        <v>2417600</v>
      </c>
      <c r="U425" s="17">
        <v>2417600</v>
      </c>
      <c r="V425" s="17">
        <v>2417600</v>
      </c>
      <c r="W425" s="17">
        <v>2417600</v>
      </c>
      <c r="X425" s="17">
        <v>2417600</v>
      </c>
    </row>
    <row r="426" spans="2:24">
      <c r="B426" s="20">
        <v>4</v>
      </c>
      <c r="C426" s="25">
        <v>3572000</v>
      </c>
      <c r="D426" s="11">
        <f>IF(AND($N426&gt;' '!F$13,' '!F$13&gt;=$C426),1,0)</f>
        <v>0</v>
      </c>
      <c r="E426" s="11">
        <f>IF(AND($N426&gt;' '!G$13,' '!G$13&gt;=$C426),1,0)</f>
        <v>0</v>
      </c>
      <c r="F426" s="11">
        <f>IF(AND($N426&gt;' '!H$13,' '!H$13&gt;=$C426),1,0)</f>
        <v>0</v>
      </c>
      <c r="G426" s="11">
        <f>IF(AND($N426&gt;' '!I$13,' '!I$13&gt;=$C426),1,0)</f>
        <v>0</v>
      </c>
      <c r="H426" s="11">
        <f>IF(AND($N426&gt;' '!J$13,' '!J$13&gt;=$C426),1,0)</f>
        <v>0</v>
      </c>
      <c r="I426" s="11">
        <f>IF(AND($N426&gt;' '!K$13,' '!K$13&gt;=$C426),1,0)</f>
        <v>0</v>
      </c>
      <c r="J426" s="11">
        <f>IF(AND($N426&gt;' '!L$13,' '!L$13&gt;=$C426),1,0)</f>
        <v>0</v>
      </c>
      <c r="K426" s="11">
        <f>IF(AND($N426&gt;' '!M$13,' '!M$13&gt;=$C426),1,0)</f>
        <v>0</v>
      </c>
      <c r="L426" s="11">
        <f>IF(AND($N426&gt;' '!N$13,' '!N$13&gt;=$C426),1,0)</f>
        <v>0</v>
      </c>
      <c r="M426" s="11">
        <f>IF(AND($N426&gt;' '!O$13,' '!O$13&gt;=$C426),1,0)</f>
        <v>0</v>
      </c>
      <c r="N426" s="25">
        <v>3576000</v>
      </c>
      <c r="O426" s="17">
        <v>2420400</v>
      </c>
      <c r="P426" s="17">
        <v>2420400</v>
      </c>
      <c r="Q426" s="17">
        <v>2420400</v>
      </c>
      <c r="R426" s="17">
        <v>2420400</v>
      </c>
      <c r="S426" s="17">
        <v>2420400</v>
      </c>
      <c r="T426" s="17">
        <v>2420400</v>
      </c>
      <c r="U426" s="17">
        <v>2420400</v>
      </c>
      <c r="V426" s="17">
        <v>2420400</v>
      </c>
      <c r="W426" s="17">
        <v>2420400</v>
      </c>
      <c r="X426" s="17">
        <v>2420400</v>
      </c>
    </row>
    <row r="427" spans="2:24">
      <c r="B427" s="18">
        <v>5</v>
      </c>
      <c r="C427" s="25">
        <v>3576000</v>
      </c>
      <c r="D427" s="11">
        <f>IF(AND($N427&gt;' '!F$13,' '!F$13&gt;=$C427),1,0)</f>
        <v>0</v>
      </c>
      <c r="E427" s="11">
        <f>IF(AND($N427&gt;' '!G$13,' '!G$13&gt;=$C427),1,0)</f>
        <v>0</v>
      </c>
      <c r="F427" s="11">
        <f>IF(AND($N427&gt;' '!H$13,' '!H$13&gt;=$C427),1,0)</f>
        <v>0</v>
      </c>
      <c r="G427" s="11">
        <f>IF(AND($N427&gt;' '!I$13,' '!I$13&gt;=$C427),1,0)</f>
        <v>0</v>
      </c>
      <c r="H427" s="11">
        <f>IF(AND($N427&gt;' '!J$13,' '!J$13&gt;=$C427),1,0)</f>
        <v>0</v>
      </c>
      <c r="I427" s="11">
        <f>IF(AND($N427&gt;' '!K$13,' '!K$13&gt;=$C427),1,0)</f>
        <v>0</v>
      </c>
      <c r="J427" s="11">
        <f>IF(AND($N427&gt;' '!L$13,' '!L$13&gt;=$C427),1,0)</f>
        <v>0</v>
      </c>
      <c r="K427" s="11">
        <f>IF(AND($N427&gt;' '!M$13,' '!M$13&gt;=$C427),1,0)</f>
        <v>0</v>
      </c>
      <c r="L427" s="11">
        <f>IF(AND($N427&gt;' '!N$13,' '!N$13&gt;=$C427),1,0)</f>
        <v>0</v>
      </c>
      <c r="M427" s="11">
        <f>IF(AND($N427&gt;' '!O$13,' '!O$13&gt;=$C427),1,0)</f>
        <v>0</v>
      </c>
      <c r="N427" s="25">
        <v>3580000</v>
      </c>
      <c r="O427" s="17">
        <v>2423200</v>
      </c>
      <c r="P427" s="17">
        <v>2423200</v>
      </c>
      <c r="Q427" s="17">
        <v>2423200</v>
      </c>
      <c r="R427" s="17">
        <v>2423200</v>
      </c>
      <c r="S427" s="17">
        <v>2423200</v>
      </c>
      <c r="T427" s="17">
        <v>2423200</v>
      </c>
      <c r="U427" s="17">
        <v>2423200</v>
      </c>
      <c r="V427" s="17">
        <v>2423200</v>
      </c>
      <c r="W427" s="17">
        <v>2423200</v>
      </c>
      <c r="X427" s="17">
        <v>2423200</v>
      </c>
    </row>
    <row r="428" spans="2:24">
      <c r="B428" s="20">
        <v>1</v>
      </c>
      <c r="C428" s="25">
        <v>3580000</v>
      </c>
      <c r="D428" s="11">
        <f>IF(AND($N428&gt;' '!F$13,' '!F$13&gt;=$C428),1,0)</f>
        <v>0</v>
      </c>
      <c r="E428" s="11">
        <f>IF(AND($N428&gt;' '!G$13,' '!G$13&gt;=$C428),1,0)</f>
        <v>0</v>
      </c>
      <c r="F428" s="11">
        <f>IF(AND($N428&gt;' '!H$13,' '!H$13&gt;=$C428),1,0)</f>
        <v>0</v>
      </c>
      <c r="G428" s="11">
        <f>IF(AND($N428&gt;' '!I$13,' '!I$13&gt;=$C428),1,0)</f>
        <v>0</v>
      </c>
      <c r="H428" s="11">
        <f>IF(AND($N428&gt;' '!J$13,' '!J$13&gt;=$C428),1,0)</f>
        <v>0</v>
      </c>
      <c r="I428" s="11">
        <f>IF(AND($N428&gt;' '!K$13,' '!K$13&gt;=$C428),1,0)</f>
        <v>0</v>
      </c>
      <c r="J428" s="11">
        <f>IF(AND($N428&gt;' '!L$13,' '!L$13&gt;=$C428),1,0)</f>
        <v>0</v>
      </c>
      <c r="K428" s="11">
        <f>IF(AND($N428&gt;' '!M$13,' '!M$13&gt;=$C428),1,0)</f>
        <v>0</v>
      </c>
      <c r="L428" s="11">
        <f>IF(AND($N428&gt;' '!N$13,' '!N$13&gt;=$C428),1,0)</f>
        <v>0</v>
      </c>
      <c r="M428" s="11">
        <f>IF(AND($N428&gt;' '!O$13,' '!O$13&gt;=$C428),1,0)</f>
        <v>0</v>
      </c>
      <c r="N428" s="25">
        <v>3584000</v>
      </c>
      <c r="O428" s="17">
        <v>2426000</v>
      </c>
      <c r="P428" s="17">
        <v>2426000</v>
      </c>
      <c r="Q428" s="17">
        <v>2426000</v>
      </c>
      <c r="R428" s="17">
        <v>2426000</v>
      </c>
      <c r="S428" s="17">
        <v>2426000</v>
      </c>
      <c r="T428" s="17">
        <v>2426000</v>
      </c>
      <c r="U428" s="17">
        <v>2426000</v>
      </c>
      <c r="V428" s="17">
        <v>2426000</v>
      </c>
      <c r="W428" s="17">
        <v>2426000</v>
      </c>
      <c r="X428" s="17">
        <v>2426000</v>
      </c>
    </row>
    <row r="429" spans="2:24">
      <c r="B429" s="20">
        <v>2</v>
      </c>
      <c r="C429" s="25">
        <v>3584000</v>
      </c>
      <c r="D429" s="11">
        <f>IF(AND($N429&gt;' '!F$13,' '!F$13&gt;=$C429),1,0)</f>
        <v>0</v>
      </c>
      <c r="E429" s="11">
        <f>IF(AND($N429&gt;' '!G$13,' '!G$13&gt;=$C429),1,0)</f>
        <v>0</v>
      </c>
      <c r="F429" s="11">
        <f>IF(AND($N429&gt;' '!H$13,' '!H$13&gt;=$C429),1,0)</f>
        <v>0</v>
      </c>
      <c r="G429" s="11">
        <f>IF(AND($N429&gt;' '!I$13,' '!I$13&gt;=$C429),1,0)</f>
        <v>0</v>
      </c>
      <c r="H429" s="11">
        <f>IF(AND($N429&gt;' '!J$13,' '!J$13&gt;=$C429),1,0)</f>
        <v>0</v>
      </c>
      <c r="I429" s="11">
        <f>IF(AND($N429&gt;' '!K$13,' '!K$13&gt;=$C429),1,0)</f>
        <v>0</v>
      </c>
      <c r="J429" s="11">
        <f>IF(AND($N429&gt;' '!L$13,' '!L$13&gt;=$C429),1,0)</f>
        <v>0</v>
      </c>
      <c r="K429" s="11">
        <f>IF(AND($N429&gt;' '!M$13,' '!M$13&gt;=$C429),1,0)</f>
        <v>0</v>
      </c>
      <c r="L429" s="11">
        <f>IF(AND($N429&gt;' '!N$13,' '!N$13&gt;=$C429),1,0)</f>
        <v>0</v>
      </c>
      <c r="M429" s="11">
        <f>IF(AND($N429&gt;' '!O$13,' '!O$13&gt;=$C429),1,0)</f>
        <v>0</v>
      </c>
      <c r="N429" s="25">
        <v>3588000</v>
      </c>
      <c r="O429" s="17">
        <v>2428800</v>
      </c>
      <c r="P429" s="17">
        <v>2428800</v>
      </c>
      <c r="Q429" s="17">
        <v>2428800</v>
      </c>
      <c r="R429" s="17">
        <v>2428800</v>
      </c>
      <c r="S429" s="17">
        <v>2428800</v>
      </c>
      <c r="T429" s="17">
        <v>2428800</v>
      </c>
      <c r="U429" s="17">
        <v>2428800</v>
      </c>
      <c r="V429" s="17">
        <v>2428800</v>
      </c>
      <c r="W429" s="17">
        <v>2428800</v>
      </c>
      <c r="X429" s="17">
        <v>2428800</v>
      </c>
    </row>
    <row r="430" spans="2:24">
      <c r="B430" s="20">
        <v>3</v>
      </c>
      <c r="C430" s="26">
        <v>3588000</v>
      </c>
      <c r="D430" s="11">
        <f>IF(AND($N430&gt;' '!F$13,' '!F$13&gt;=$C430),1,0)</f>
        <v>0</v>
      </c>
      <c r="E430" s="11">
        <f>IF(AND($N430&gt;' '!G$13,' '!G$13&gt;=$C430),1,0)</f>
        <v>0</v>
      </c>
      <c r="F430" s="11">
        <f>IF(AND($N430&gt;' '!H$13,' '!H$13&gt;=$C430),1,0)</f>
        <v>0</v>
      </c>
      <c r="G430" s="11">
        <f>IF(AND($N430&gt;' '!I$13,' '!I$13&gt;=$C430),1,0)</f>
        <v>0</v>
      </c>
      <c r="H430" s="11">
        <f>IF(AND($N430&gt;' '!J$13,' '!J$13&gt;=$C430),1,0)</f>
        <v>0</v>
      </c>
      <c r="I430" s="11">
        <f>IF(AND($N430&gt;' '!K$13,' '!K$13&gt;=$C430),1,0)</f>
        <v>0</v>
      </c>
      <c r="J430" s="11">
        <f>IF(AND($N430&gt;' '!L$13,' '!L$13&gt;=$C430),1,0)</f>
        <v>0</v>
      </c>
      <c r="K430" s="11">
        <f>IF(AND($N430&gt;' '!M$13,' '!M$13&gt;=$C430),1,0)</f>
        <v>0</v>
      </c>
      <c r="L430" s="11">
        <f>IF(AND($N430&gt;' '!N$13,' '!N$13&gt;=$C430),1,0)</f>
        <v>0</v>
      </c>
      <c r="M430" s="11">
        <f>IF(AND($N430&gt;' '!O$13,' '!O$13&gt;=$C430),1,0)</f>
        <v>0</v>
      </c>
      <c r="N430" s="26">
        <v>3592000</v>
      </c>
      <c r="O430" s="17">
        <v>2431600</v>
      </c>
      <c r="P430" s="17">
        <v>2431600</v>
      </c>
      <c r="Q430" s="17">
        <v>2431600</v>
      </c>
      <c r="R430" s="17">
        <v>2431600</v>
      </c>
      <c r="S430" s="17">
        <v>2431600</v>
      </c>
      <c r="T430" s="17">
        <v>2431600</v>
      </c>
      <c r="U430" s="17">
        <v>2431600</v>
      </c>
      <c r="V430" s="17">
        <v>2431600</v>
      </c>
      <c r="W430" s="17">
        <v>2431600</v>
      </c>
      <c r="X430" s="17">
        <v>2431600</v>
      </c>
    </row>
    <row r="431" spans="2:24">
      <c r="B431" s="20">
        <v>4</v>
      </c>
      <c r="C431" s="25">
        <v>3592000</v>
      </c>
      <c r="D431" s="11">
        <f>IF(AND($N431&gt;' '!F$13,' '!F$13&gt;=$C431),1,0)</f>
        <v>0</v>
      </c>
      <c r="E431" s="11">
        <f>IF(AND($N431&gt;' '!G$13,' '!G$13&gt;=$C431),1,0)</f>
        <v>0</v>
      </c>
      <c r="F431" s="11">
        <f>IF(AND($N431&gt;' '!H$13,' '!H$13&gt;=$C431),1,0)</f>
        <v>0</v>
      </c>
      <c r="G431" s="11">
        <f>IF(AND($N431&gt;' '!I$13,' '!I$13&gt;=$C431),1,0)</f>
        <v>0</v>
      </c>
      <c r="H431" s="11">
        <f>IF(AND($N431&gt;' '!J$13,' '!J$13&gt;=$C431),1,0)</f>
        <v>0</v>
      </c>
      <c r="I431" s="11">
        <f>IF(AND($N431&gt;' '!K$13,' '!K$13&gt;=$C431),1,0)</f>
        <v>0</v>
      </c>
      <c r="J431" s="11">
        <f>IF(AND($N431&gt;' '!L$13,' '!L$13&gt;=$C431),1,0)</f>
        <v>0</v>
      </c>
      <c r="K431" s="11">
        <f>IF(AND($N431&gt;' '!M$13,' '!M$13&gt;=$C431),1,0)</f>
        <v>0</v>
      </c>
      <c r="L431" s="11">
        <f>IF(AND($N431&gt;' '!N$13,' '!N$13&gt;=$C431),1,0)</f>
        <v>0</v>
      </c>
      <c r="M431" s="11">
        <f>IF(AND($N431&gt;' '!O$13,' '!O$13&gt;=$C431),1,0)</f>
        <v>0</v>
      </c>
      <c r="N431" s="25">
        <v>3596000</v>
      </c>
      <c r="O431" s="17">
        <v>2434400</v>
      </c>
      <c r="P431" s="17">
        <v>2434400</v>
      </c>
      <c r="Q431" s="17">
        <v>2434400</v>
      </c>
      <c r="R431" s="17">
        <v>2434400</v>
      </c>
      <c r="S431" s="17">
        <v>2434400</v>
      </c>
      <c r="T431" s="17">
        <v>2434400</v>
      </c>
      <c r="U431" s="17">
        <v>2434400</v>
      </c>
      <c r="V431" s="17">
        <v>2434400</v>
      </c>
      <c r="W431" s="17">
        <v>2434400</v>
      </c>
      <c r="X431" s="17">
        <v>2434400</v>
      </c>
    </row>
    <row r="432" spans="2:24">
      <c r="B432" s="18">
        <v>5</v>
      </c>
      <c r="C432" s="25">
        <v>3596000</v>
      </c>
      <c r="D432" s="11">
        <f>IF(AND($N432&gt;' '!F$13,' '!F$13&gt;=$C432),1,0)</f>
        <v>0</v>
      </c>
      <c r="E432" s="11">
        <f>IF(AND($N432&gt;' '!G$13,' '!G$13&gt;=$C432),1,0)</f>
        <v>0</v>
      </c>
      <c r="F432" s="11">
        <f>IF(AND($N432&gt;' '!H$13,' '!H$13&gt;=$C432),1,0)</f>
        <v>0</v>
      </c>
      <c r="G432" s="11">
        <f>IF(AND($N432&gt;' '!I$13,' '!I$13&gt;=$C432),1,0)</f>
        <v>0</v>
      </c>
      <c r="H432" s="11">
        <f>IF(AND($N432&gt;' '!J$13,' '!J$13&gt;=$C432),1,0)</f>
        <v>0</v>
      </c>
      <c r="I432" s="11">
        <f>IF(AND($N432&gt;' '!K$13,' '!K$13&gt;=$C432),1,0)</f>
        <v>0</v>
      </c>
      <c r="J432" s="11">
        <f>IF(AND($N432&gt;' '!L$13,' '!L$13&gt;=$C432),1,0)</f>
        <v>0</v>
      </c>
      <c r="K432" s="11">
        <f>IF(AND($N432&gt;' '!M$13,' '!M$13&gt;=$C432),1,0)</f>
        <v>0</v>
      </c>
      <c r="L432" s="11">
        <f>IF(AND($N432&gt;' '!N$13,' '!N$13&gt;=$C432),1,0)</f>
        <v>0</v>
      </c>
      <c r="M432" s="11">
        <f>IF(AND($N432&gt;' '!O$13,' '!O$13&gt;=$C432),1,0)</f>
        <v>0</v>
      </c>
      <c r="N432" s="25">
        <v>3600000</v>
      </c>
      <c r="O432" s="17">
        <v>2437200</v>
      </c>
      <c r="P432" s="17">
        <v>2437200</v>
      </c>
      <c r="Q432" s="17">
        <v>2437200</v>
      </c>
      <c r="R432" s="17">
        <v>2437200</v>
      </c>
      <c r="S432" s="17">
        <v>2437200</v>
      </c>
      <c r="T432" s="17">
        <v>2437200</v>
      </c>
      <c r="U432" s="17">
        <v>2437200</v>
      </c>
      <c r="V432" s="17">
        <v>2437200</v>
      </c>
      <c r="W432" s="17">
        <v>2437200</v>
      </c>
      <c r="X432" s="17">
        <v>2437200</v>
      </c>
    </row>
    <row r="433" spans="2:24">
      <c r="B433" s="20">
        <v>1</v>
      </c>
      <c r="C433" s="25">
        <v>3600000</v>
      </c>
      <c r="D433" s="11">
        <f>IF(AND($N433&gt;' '!F$13,' '!F$13&gt;=$C433),1,0)</f>
        <v>0</v>
      </c>
      <c r="E433" s="11">
        <f>IF(AND($N433&gt;' '!G$13,' '!G$13&gt;=$C433),1,0)</f>
        <v>0</v>
      </c>
      <c r="F433" s="11">
        <f>IF(AND($N433&gt;' '!H$13,' '!H$13&gt;=$C433),1,0)</f>
        <v>0</v>
      </c>
      <c r="G433" s="11">
        <f>IF(AND($N433&gt;' '!I$13,' '!I$13&gt;=$C433),1,0)</f>
        <v>0</v>
      </c>
      <c r="H433" s="11">
        <f>IF(AND($N433&gt;' '!J$13,' '!J$13&gt;=$C433),1,0)</f>
        <v>0</v>
      </c>
      <c r="I433" s="11">
        <f>IF(AND($N433&gt;' '!K$13,' '!K$13&gt;=$C433),1,0)</f>
        <v>0</v>
      </c>
      <c r="J433" s="11">
        <f>IF(AND($N433&gt;' '!L$13,' '!L$13&gt;=$C433),1,0)</f>
        <v>0</v>
      </c>
      <c r="K433" s="11">
        <f>IF(AND($N433&gt;' '!M$13,' '!M$13&gt;=$C433),1,0)</f>
        <v>0</v>
      </c>
      <c r="L433" s="11">
        <f>IF(AND($N433&gt;' '!N$13,' '!N$13&gt;=$C433),1,0)</f>
        <v>0</v>
      </c>
      <c r="M433" s="11">
        <f>IF(AND($N433&gt;' '!O$13,' '!O$13&gt;=$C433),1,0)</f>
        <v>0</v>
      </c>
      <c r="N433" s="25">
        <v>3604000</v>
      </c>
      <c r="O433" s="17">
        <v>2440000</v>
      </c>
      <c r="P433" s="17">
        <v>2440000</v>
      </c>
      <c r="Q433" s="17">
        <v>2440000</v>
      </c>
      <c r="R433" s="17">
        <v>2440000</v>
      </c>
      <c r="S433" s="17">
        <v>2440000</v>
      </c>
      <c r="T433" s="17">
        <v>2440000</v>
      </c>
      <c r="U433" s="17">
        <v>2440000</v>
      </c>
      <c r="V433" s="17">
        <v>2440000</v>
      </c>
      <c r="W433" s="17">
        <v>2440000</v>
      </c>
      <c r="X433" s="17">
        <v>2440000</v>
      </c>
    </row>
    <row r="434" spans="2:24">
      <c r="B434" s="20">
        <v>2</v>
      </c>
      <c r="C434" s="25">
        <v>3604000</v>
      </c>
      <c r="D434" s="11">
        <f>IF(AND($N434&gt;' '!F$13,' '!F$13&gt;=$C434),1,0)</f>
        <v>0</v>
      </c>
      <c r="E434" s="11">
        <f>IF(AND($N434&gt;' '!G$13,' '!G$13&gt;=$C434),1,0)</f>
        <v>0</v>
      </c>
      <c r="F434" s="11">
        <f>IF(AND($N434&gt;' '!H$13,' '!H$13&gt;=$C434),1,0)</f>
        <v>0</v>
      </c>
      <c r="G434" s="11">
        <f>IF(AND($N434&gt;' '!I$13,' '!I$13&gt;=$C434),1,0)</f>
        <v>0</v>
      </c>
      <c r="H434" s="11">
        <f>IF(AND($N434&gt;' '!J$13,' '!J$13&gt;=$C434),1,0)</f>
        <v>0</v>
      </c>
      <c r="I434" s="11">
        <f>IF(AND($N434&gt;' '!K$13,' '!K$13&gt;=$C434),1,0)</f>
        <v>0</v>
      </c>
      <c r="J434" s="11">
        <f>IF(AND($N434&gt;' '!L$13,' '!L$13&gt;=$C434),1,0)</f>
        <v>0</v>
      </c>
      <c r="K434" s="11">
        <f>IF(AND($N434&gt;' '!M$13,' '!M$13&gt;=$C434),1,0)</f>
        <v>0</v>
      </c>
      <c r="L434" s="11">
        <f>IF(AND($N434&gt;' '!N$13,' '!N$13&gt;=$C434),1,0)</f>
        <v>0</v>
      </c>
      <c r="M434" s="11">
        <f>IF(AND($N434&gt;' '!O$13,' '!O$13&gt;=$C434),1,0)</f>
        <v>0</v>
      </c>
      <c r="N434" s="25">
        <v>3608000</v>
      </c>
      <c r="O434" s="17">
        <v>2443200</v>
      </c>
      <c r="P434" s="17">
        <v>2443200</v>
      </c>
      <c r="Q434" s="17">
        <v>2443200</v>
      </c>
      <c r="R434" s="17">
        <v>2443200</v>
      </c>
      <c r="S434" s="17">
        <v>2443200</v>
      </c>
      <c r="T434" s="17">
        <v>2443200</v>
      </c>
      <c r="U434" s="17">
        <v>2443200</v>
      </c>
      <c r="V434" s="17">
        <v>2443200</v>
      </c>
      <c r="W434" s="17">
        <v>2443200</v>
      </c>
      <c r="X434" s="17">
        <v>2443200</v>
      </c>
    </row>
    <row r="435" spans="2:24">
      <c r="B435" s="20">
        <v>3</v>
      </c>
      <c r="C435" s="26">
        <v>3608000</v>
      </c>
      <c r="D435" s="11">
        <f>IF(AND($N435&gt;' '!F$13,' '!F$13&gt;=$C435),1,0)</f>
        <v>0</v>
      </c>
      <c r="E435" s="11">
        <f>IF(AND($N435&gt;' '!G$13,' '!G$13&gt;=$C435),1,0)</f>
        <v>0</v>
      </c>
      <c r="F435" s="11">
        <f>IF(AND($N435&gt;' '!H$13,' '!H$13&gt;=$C435),1,0)</f>
        <v>0</v>
      </c>
      <c r="G435" s="11">
        <f>IF(AND($N435&gt;' '!I$13,' '!I$13&gt;=$C435),1,0)</f>
        <v>0</v>
      </c>
      <c r="H435" s="11">
        <f>IF(AND($N435&gt;' '!J$13,' '!J$13&gt;=$C435),1,0)</f>
        <v>0</v>
      </c>
      <c r="I435" s="11">
        <f>IF(AND($N435&gt;' '!K$13,' '!K$13&gt;=$C435),1,0)</f>
        <v>0</v>
      </c>
      <c r="J435" s="11">
        <f>IF(AND($N435&gt;' '!L$13,' '!L$13&gt;=$C435),1,0)</f>
        <v>0</v>
      </c>
      <c r="K435" s="11">
        <f>IF(AND($N435&gt;' '!M$13,' '!M$13&gt;=$C435),1,0)</f>
        <v>0</v>
      </c>
      <c r="L435" s="11">
        <f>IF(AND($N435&gt;' '!N$13,' '!N$13&gt;=$C435),1,0)</f>
        <v>0</v>
      </c>
      <c r="M435" s="11">
        <f>IF(AND($N435&gt;' '!O$13,' '!O$13&gt;=$C435),1,0)</f>
        <v>0</v>
      </c>
      <c r="N435" s="26">
        <v>3612000</v>
      </c>
      <c r="O435" s="17">
        <v>2446400</v>
      </c>
      <c r="P435" s="17">
        <v>2446400</v>
      </c>
      <c r="Q435" s="17">
        <v>2446400</v>
      </c>
      <c r="R435" s="17">
        <v>2446400</v>
      </c>
      <c r="S435" s="17">
        <v>2446400</v>
      </c>
      <c r="T435" s="17">
        <v>2446400</v>
      </c>
      <c r="U435" s="17">
        <v>2446400</v>
      </c>
      <c r="V435" s="17">
        <v>2446400</v>
      </c>
      <c r="W435" s="17">
        <v>2446400</v>
      </c>
      <c r="X435" s="17">
        <v>2446400</v>
      </c>
    </row>
    <row r="436" spans="2:24">
      <c r="B436" s="20">
        <v>4</v>
      </c>
      <c r="C436" s="25">
        <v>3612000</v>
      </c>
      <c r="D436" s="11">
        <f>IF(AND($N436&gt;' '!F$13,' '!F$13&gt;=$C436),1,0)</f>
        <v>0</v>
      </c>
      <c r="E436" s="11">
        <f>IF(AND($N436&gt;' '!G$13,' '!G$13&gt;=$C436),1,0)</f>
        <v>0</v>
      </c>
      <c r="F436" s="11">
        <f>IF(AND($N436&gt;' '!H$13,' '!H$13&gt;=$C436),1,0)</f>
        <v>0</v>
      </c>
      <c r="G436" s="11">
        <f>IF(AND($N436&gt;' '!I$13,' '!I$13&gt;=$C436),1,0)</f>
        <v>0</v>
      </c>
      <c r="H436" s="11">
        <f>IF(AND($N436&gt;' '!J$13,' '!J$13&gt;=$C436),1,0)</f>
        <v>0</v>
      </c>
      <c r="I436" s="11">
        <f>IF(AND($N436&gt;' '!K$13,' '!K$13&gt;=$C436),1,0)</f>
        <v>0</v>
      </c>
      <c r="J436" s="11">
        <f>IF(AND($N436&gt;' '!L$13,' '!L$13&gt;=$C436),1,0)</f>
        <v>0</v>
      </c>
      <c r="K436" s="11">
        <f>IF(AND($N436&gt;' '!M$13,' '!M$13&gt;=$C436),1,0)</f>
        <v>0</v>
      </c>
      <c r="L436" s="11">
        <f>IF(AND($N436&gt;' '!N$13,' '!N$13&gt;=$C436),1,0)</f>
        <v>0</v>
      </c>
      <c r="M436" s="11">
        <f>IF(AND($N436&gt;' '!O$13,' '!O$13&gt;=$C436),1,0)</f>
        <v>0</v>
      </c>
      <c r="N436" s="25">
        <v>3616000</v>
      </c>
      <c r="O436" s="17">
        <v>2449600</v>
      </c>
      <c r="P436" s="17">
        <v>2449600</v>
      </c>
      <c r="Q436" s="17">
        <v>2449600</v>
      </c>
      <c r="R436" s="17">
        <v>2449600</v>
      </c>
      <c r="S436" s="17">
        <v>2449600</v>
      </c>
      <c r="T436" s="17">
        <v>2449600</v>
      </c>
      <c r="U436" s="17">
        <v>2449600</v>
      </c>
      <c r="V436" s="17">
        <v>2449600</v>
      </c>
      <c r="W436" s="17">
        <v>2449600</v>
      </c>
      <c r="X436" s="17">
        <v>2449600</v>
      </c>
    </row>
    <row r="437" spans="2:24">
      <c r="B437" s="18">
        <v>5</v>
      </c>
      <c r="C437" s="25">
        <v>3616000</v>
      </c>
      <c r="D437" s="11">
        <f>IF(AND($N437&gt;' '!F$13,' '!F$13&gt;=$C437),1,0)</f>
        <v>0</v>
      </c>
      <c r="E437" s="11">
        <f>IF(AND($N437&gt;' '!G$13,' '!G$13&gt;=$C437),1,0)</f>
        <v>0</v>
      </c>
      <c r="F437" s="11">
        <f>IF(AND($N437&gt;' '!H$13,' '!H$13&gt;=$C437),1,0)</f>
        <v>0</v>
      </c>
      <c r="G437" s="11">
        <f>IF(AND($N437&gt;' '!I$13,' '!I$13&gt;=$C437),1,0)</f>
        <v>0</v>
      </c>
      <c r="H437" s="11">
        <f>IF(AND($N437&gt;' '!J$13,' '!J$13&gt;=$C437),1,0)</f>
        <v>0</v>
      </c>
      <c r="I437" s="11">
        <f>IF(AND($N437&gt;' '!K$13,' '!K$13&gt;=$C437),1,0)</f>
        <v>0</v>
      </c>
      <c r="J437" s="11">
        <f>IF(AND($N437&gt;' '!L$13,' '!L$13&gt;=$C437),1,0)</f>
        <v>0</v>
      </c>
      <c r="K437" s="11">
        <f>IF(AND($N437&gt;' '!M$13,' '!M$13&gt;=$C437),1,0)</f>
        <v>0</v>
      </c>
      <c r="L437" s="11">
        <f>IF(AND($N437&gt;' '!N$13,' '!N$13&gt;=$C437),1,0)</f>
        <v>0</v>
      </c>
      <c r="M437" s="11">
        <f>IF(AND($N437&gt;' '!O$13,' '!O$13&gt;=$C437),1,0)</f>
        <v>0</v>
      </c>
      <c r="N437" s="25">
        <v>3620000</v>
      </c>
      <c r="O437" s="17">
        <v>2452800</v>
      </c>
      <c r="P437" s="17">
        <v>2452800</v>
      </c>
      <c r="Q437" s="17">
        <v>2452800</v>
      </c>
      <c r="R437" s="17">
        <v>2452800</v>
      </c>
      <c r="S437" s="17">
        <v>2452800</v>
      </c>
      <c r="T437" s="17">
        <v>2452800</v>
      </c>
      <c r="U437" s="17">
        <v>2452800</v>
      </c>
      <c r="V437" s="17">
        <v>2452800</v>
      </c>
      <c r="W437" s="17">
        <v>2452800</v>
      </c>
      <c r="X437" s="17">
        <v>2452800</v>
      </c>
    </row>
    <row r="438" spans="2:24">
      <c r="B438" s="20">
        <v>1</v>
      </c>
      <c r="C438" s="25">
        <v>3620000</v>
      </c>
      <c r="D438" s="11">
        <f>IF(AND($N438&gt;' '!F$13,' '!F$13&gt;=$C438),1,0)</f>
        <v>0</v>
      </c>
      <c r="E438" s="11">
        <f>IF(AND($N438&gt;' '!G$13,' '!G$13&gt;=$C438),1,0)</f>
        <v>0</v>
      </c>
      <c r="F438" s="11">
        <f>IF(AND($N438&gt;' '!H$13,' '!H$13&gt;=$C438),1,0)</f>
        <v>0</v>
      </c>
      <c r="G438" s="11">
        <f>IF(AND($N438&gt;' '!I$13,' '!I$13&gt;=$C438),1,0)</f>
        <v>0</v>
      </c>
      <c r="H438" s="11">
        <f>IF(AND($N438&gt;' '!J$13,' '!J$13&gt;=$C438),1,0)</f>
        <v>0</v>
      </c>
      <c r="I438" s="11">
        <f>IF(AND($N438&gt;' '!K$13,' '!K$13&gt;=$C438),1,0)</f>
        <v>0</v>
      </c>
      <c r="J438" s="11">
        <f>IF(AND($N438&gt;' '!L$13,' '!L$13&gt;=$C438),1,0)</f>
        <v>0</v>
      </c>
      <c r="K438" s="11">
        <f>IF(AND($N438&gt;' '!M$13,' '!M$13&gt;=$C438),1,0)</f>
        <v>0</v>
      </c>
      <c r="L438" s="11">
        <f>IF(AND($N438&gt;' '!N$13,' '!N$13&gt;=$C438),1,0)</f>
        <v>0</v>
      </c>
      <c r="M438" s="11">
        <f>IF(AND($N438&gt;' '!O$13,' '!O$13&gt;=$C438),1,0)</f>
        <v>0</v>
      </c>
      <c r="N438" s="25">
        <v>3624000</v>
      </c>
      <c r="O438" s="17">
        <v>2456000</v>
      </c>
      <c r="P438" s="17">
        <v>2456000</v>
      </c>
      <c r="Q438" s="17">
        <v>2456000</v>
      </c>
      <c r="R438" s="17">
        <v>2456000</v>
      </c>
      <c r="S438" s="17">
        <v>2456000</v>
      </c>
      <c r="T438" s="17">
        <v>2456000</v>
      </c>
      <c r="U438" s="17">
        <v>2456000</v>
      </c>
      <c r="V438" s="17">
        <v>2456000</v>
      </c>
      <c r="W438" s="17">
        <v>2456000</v>
      </c>
      <c r="X438" s="17">
        <v>2456000</v>
      </c>
    </row>
    <row r="439" spans="2:24">
      <c r="B439" s="20">
        <v>2</v>
      </c>
      <c r="C439" s="25">
        <v>3624000</v>
      </c>
      <c r="D439" s="11">
        <f>IF(AND($N439&gt;' '!F$13,' '!F$13&gt;=$C439),1,0)</f>
        <v>0</v>
      </c>
      <c r="E439" s="11">
        <f>IF(AND($N439&gt;' '!G$13,' '!G$13&gt;=$C439),1,0)</f>
        <v>0</v>
      </c>
      <c r="F439" s="11">
        <f>IF(AND($N439&gt;' '!H$13,' '!H$13&gt;=$C439),1,0)</f>
        <v>0</v>
      </c>
      <c r="G439" s="11">
        <f>IF(AND($N439&gt;' '!I$13,' '!I$13&gt;=$C439),1,0)</f>
        <v>0</v>
      </c>
      <c r="H439" s="11">
        <f>IF(AND($N439&gt;' '!J$13,' '!J$13&gt;=$C439),1,0)</f>
        <v>0</v>
      </c>
      <c r="I439" s="11">
        <f>IF(AND($N439&gt;' '!K$13,' '!K$13&gt;=$C439),1,0)</f>
        <v>0</v>
      </c>
      <c r="J439" s="11">
        <f>IF(AND($N439&gt;' '!L$13,' '!L$13&gt;=$C439),1,0)</f>
        <v>0</v>
      </c>
      <c r="K439" s="11">
        <f>IF(AND($N439&gt;' '!M$13,' '!M$13&gt;=$C439),1,0)</f>
        <v>0</v>
      </c>
      <c r="L439" s="11">
        <f>IF(AND($N439&gt;' '!N$13,' '!N$13&gt;=$C439),1,0)</f>
        <v>0</v>
      </c>
      <c r="M439" s="11">
        <f>IF(AND($N439&gt;' '!O$13,' '!O$13&gt;=$C439),1,0)</f>
        <v>0</v>
      </c>
      <c r="N439" s="25">
        <v>3628000</v>
      </c>
      <c r="O439" s="17">
        <v>2459200</v>
      </c>
      <c r="P439" s="17">
        <v>2459200</v>
      </c>
      <c r="Q439" s="17">
        <v>2459200</v>
      </c>
      <c r="R439" s="17">
        <v>2459200</v>
      </c>
      <c r="S439" s="17">
        <v>2459200</v>
      </c>
      <c r="T439" s="17">
        <v>2459200</v>
      </c>
      <c r="U439" s="17">
        <v>2459200</v>
      </c>
      <c r="V439" s="17">
        <v>2459200</v>
      </c>
      <c r="W439" s="17">
        <v>2459200</v>
      </c>
      <c r="X439" s="17">
        <v>2459200</v>
      </c>
    </row>
    <row r="440" spans="2:24">
      <c r="B440" s="20">
        <v>3</v>
      </c>
      <c r="C440" s="26">
        <v>3628000</v>
      </c>
      <c r="D440" s="11">
        <f>IF(AND($N440&gt;' '!F$13,' '!F$13&gt;=$C440),1,0)</f>
        <v>0</v>
      </c>
      <c r="E440" s="11">
        <f>IF(AND($N440&gt;' '!G$13,' '!G$13&gt;=$C440),1,0)</f>
        <v>0</v>
      </c>
      <c r="F440" s="11">
        <f>IF(AND($N440&gt;' '!H$13,' '!H$13&gt;=$C440),1,0)</f>
        <v>0</v>
      </c>
      <c r="G440" s="11">
        <f>IF(AND($N440&gt;' '!I$13,' '!I$13&gt;=$C440),1,0)</f>
        <v>0</v>
      </c>
      <c r="H440" s="11">
        <f>IF(AND($N440&gt;' '!J$13,' '!J$13&gt;=$C440),1,0)</f>
        <v>0</v>
      </c>
      <c r="I440" s="11">
        <f>IF(AND($N440&gt;' '!K$13,' '!K$13&gt;=$C440),1,0)</f>
        <v>0</v>
      </c>
      <c r="J440" s="11">
        <f>IF(AND($N440&gt;' '!L$13,' '!L$13&gt;=$C440),1,0)</f>
        <v>0</v>
      </c>
      <c r="K440" s="11">
        <f>IF(AND($N440&gt;' '!M$13,' '!M$13&gt;=$C440),1,0)</f>
        <v>0</v>
      </c>
      <c r="L440" s="11">
        <f>IF(AND($N440&gt;' '!N$13,' '!N$13&gt;=$C440),1,0)</f>
        <v>0</v>
      </c>
      <c r="M440" s="11">
        <f>IF(AND($N440&gt;' '!O$13,' '!O$13&gt;=$C440),1,0)</f>
        <v>0</v>
      </c>
      <c r="N440" s="26">
        <v>3632000</v>
      </c>
      <c r="O440" s="17">
        <v>2462400</v>
      </c>
      <c r="P440" s="17">
        <v>2462400</v>
      </c>
      <c r="Q440" s="17">
        <v>2462400</v>
      </c>
      <c r="R440" s="17">
        <v>2462400</v>
      </c>
      <c r="S440" s="17">
        <v>2462400</v>
      </c>
      <c r="T440" s="17">
        <v>2462400</v>
      </c>
      <c r="U440" s="17">
        <v>2462400</v>
      </c>
      <c r="V440" s="17">
        <v>2462400</v>
      </c>
      <c r="W440" s="17">
        <v>2462400</v>
      </c>
      <c r="X440" s="17">
        <v>2462400</v>
      </c>
    </row>
    <row r="441" spans="2:24">
      <c r="B441" s="20">
        <v>4</v>
      </c>
      <c r="C441" s="25">
        <v>3632000</v>
      </c>
      <c r="D441" s="11">
        <f>IF(AND($N441&gt;' '!F$13,' '!F$13&gt;=$C441),1,0)</f>
        <v>0</v>
      </c>
      <c r="E441" s="11">
        <f>IF(AND($N441&gt;' '!G$13,' '!G$13&gt;=$C441),1,0)</f>
        <v>0</v>
      </c>
      <c r="F441" s="11">
        <f>IF(AND($N441&gt;' '!H$13,' '!H$13&gt;=$C441),1,0)</f>
        <v>0</v>
      </c>
      <c r="G441" s="11">
        <f>IF(AND($N441&gt;' '!I$13,' '!I$13&gt;=$C441),1,0)</f>
        <v>0</v>
      </c>
      <c r="H441" s="11">
        <f>IF(AND($N441&gt;' '!J$13,' '!J$13&gt;=$C441),1,0)</f>
        <v>0</v>
      </c>
      <c r="I441" s="11">
        <f>IF(AND($N441&gt;' '!K$13,' '!K$13&gt;=$C441),1,0)</f>
        <v>0</v>
      </c>
      <c r="J441" s="11">
        <f>IF(AND($N441&gt;' '!L$13,' '!L$13&gt;=$C441),1,0)</f>
        <v>0</v>
      </c>
      <c r="K441" s="11">
        <f>IF(AND($N441&gt;' '!M$13,' '!M$13&gt;=$C441),1,0)</f>
        <v>0</v>
      </c>
      <c r="L441" s="11">
        <f>IF(AND($N441&gt;' '!N$13,' '!N$13&gt;=$C441),1,0)</f>
        <v>0</v>
      </c>
      <c r="M441" s="11">
        <f>IF(AND($N441&gt;' '!O$13,' '!O$13&gt;=$C441),1,0)</f>
        <v>0</v>
      </c>
      <c r="N441" s="25">
        <v>3636000</v>
      </c>
      <c r="O441" s="17">
        <v>2465600</v>
      </c>
      <c r="P441" s="17">
        <v>2465600</v>
      </c>
      <c r="Q441" s="17">
        <v>2465600</v>
      </c>
      <c r="R441" s="17">
        <v>2465600</v>
      </c>
      <c r="S441" s="17">
        <v>2465600</v>
      </c>
      <c r="T441" s="17">
        <v>2465600</v>
      </c>
      <c r="U441" s="17">
        <v>2465600</v>
      </c>
      <c r="V441" s="17">
        <v>2465600</v>
      </c>
      <c r="W441" s="17">
        <v>2465600</v>
      </c>
      <c r="X441" s="17">
        <v>2465600</v>
      </c>
    </row>
    <row r="442" spans="2:24">
      <c r="B442" s="18">
        <v>5</v>
      </c>
      <c r="C442" s="25">
        <v>3636000</v>
      </c>
      <c r="D442" s="11">
        <f>IF(AND($N442&gt;' '!F$13,' '!F$13&gt;=$C442),1,0)</f>
        <v>0</v>
      </c>
      <c r="E442" s="11">
        <f>IF(AND($N442&gt;' '!G$13,' '!G$13&gt;=$C442),1,0)</f>
        <v>0</v>
      </c>
      <c r="F442" s="11">
        <f>IF(AND($N442&gt;' '!H$13,' '!H$13&gt;=$C442),1,0)</f>
        <v>0</v>
      </c>
      <c r="G442" s="11">
        <f>IF(AND($N442&gt;' '!I$13,' '!I$13&gt;=$C442),1,0)</f>
        <v>0</v>
      </c>
      <c r="H442" s="11">
        <f>IF(AND($N442&gt;' '!J$13,' '!J$13&gt;=$C442),1,0)</f>
        <v>0</v>
      </c>
      <c r="I442" s="11">
        <f>IF(AND($N442&gt;' '!K$13,' '!K$13&gt;=$C442),1,0)</f>
        <v>0</v>
      </c>
      <c r="J442" s="11">
        <f>IF(AND($N442&gt;' '!L$13,' '!L$13&gt;=$C442),1,0)</f>
        <v>0</v>
      </c>
      <c r="K442" s="11">
        <f>IF(AND($N442&gt;' '!M$13,' '!M$13&gt;=$C442),1,0)</f>
        <v>0</v>
      </c>
      <c r="L442" s="11">
        <f>IF(AND($N442&gt;' '!N$13,' '!N$13&gt;=$C442),1,0)</f>
        <v>0</v>
      </c>
      <c r="M442" s="11">
        <f>IF(AND($N442&gt;' '!O$13,' '!O$13&gt;=$C442),1,0)</f>
        <v>0</v>
      </c>
      <c r="N442" s="25">
        <v>3640000</v>
      </c>
      <c r="O442" s="17">
        <v>2468800</v>
      </c>
      <c r="P442" s="17">
        <v>2468800</v>
      </c>
      <c r="Q442" s="17">
        <v>2468800</v>
      </c>
      <c r="R442" s="17">
        <v>2468800</v>
      </c>
      <c r="S442" s="17">
        <v>2468800</v>
      </c>
      <c r="T442" s="17">
        <v>2468800</v>
      </c>
      <c r="U442" s="17">
        <v>2468800</v>
      </c>
      <c r="V442" s="17">
        <v>2468800</v>
      </c>
      <c r="W442" s="17">
        <v>2468800</v>
      </c>
      <c r="X442" s="17">
        <v>2468800</v>
      </c>
    </row>
    <row r="443" spans="2:24">
      <c r="B443" s="20">
        <v>1</v>
      </c>
      <c r="C443" s="25">
        <v>3640000</v>
      </c>
      <c r="D443" s="11">
        <f>IF(AND($N443&gt;' '!F$13,' '!F$13&gt;=$C443),1,0)</f>
        <v>0</v>
      </c>
      <c r="E443" s="11">
        <f>IF(AND($N443&gt;' '!G$13,' '!G$13&gt;=$C443),1,0)</f>
        <v>0</v>
      </c>
      <c r="F443" s="11">
        <f>IF(AND($N443&gt;' '!H$13,' '!H$13&gt;=$C443),1,0)</f>
        <v>0</v>
      </c>
      <c r="G443" s="11">
        <f>IF(AND($N443&gt;' '!I$13,' '!I$13&gt;=$C443),1,0)</f>
        <v>0</v>
      </c>
      <c r="H443" s="11">
        <f>IF(AND($N443&gt;' '!J$13,' '!J$13&gt;=$C443),1,0)</f>
        <v>0</v>
      </c>
      <c r="I443" s="11">
        <f>IF(AND($N443&gt;' '!K$13,' '!K$13&gt;=$C443),1,0)</f>
        <v>0</v>
      </c>
      <c r="J443" s="11">
        <f>IF(AND($N443&gt;' '!L$13,' '!L$13&gt;=$C443),1,0)</f>
        <v>0</v>
      </c>
      <c r="K443" s="11">
        <f>IF(AND($N443&gt;' '!M$13,' '!M$13&gt;=$C443),1,0)</f>
        <v>0</v>
      </c>
      <c r="L443" s="11">
        <f>IF(AND($N443&gt;' '!N$13,' '!N$13&gt;=$C443),1,0)</f>
        <v>0</v>
      </c>
      <c r="M443" s="11">
        <f>IF(AND($N443&gt;' '!O$13,' '!O$13&gt;=$C443),1,0)</f>
        <v>0</v>
      </c>
      <c r="N443" s="25">
        <v>3644000</v>
      </c>
      <c r="O443" s="17">
        <v>2472000</v>
      </c>
      <c r="P443" s="17">
        <v>2472000</v>
      </c>
      <c r="Q443" s="17">
        <v>2472000</v>
      </c>
      <c r="R443" s="17">
        <v>2472000</v>
      </c>
      <c r="S443" s="17">
        <v>2472000</v>
      </c>
      <c r="T443" s="17">
        <v>2472000</v>
      </c>
      <c r="U443" s="17">
        <v>2472000</v>
      </c>
      <c r="V443" s="17">
        <v>2472000</v>
      </c>
      <c r="W443" s="17">
        <v>2472000</v>
      </c>
      <c r="X443" s="17">
        <v>2472000</v>
      </c>
    </row>
    <row r="444" spans="2:24">
      <c r="B444" s="20">
        <v>2</v>
      </c>
      <c r="C444" s="25">
        <v>3644000</v>
      </c>
      <c r="D444" s="11">
        <f>IF(AND($N444&gt;' '!F$13,' '!F$13&gt;=$C444),1,0)</f>
        <v>0</v>
      </c>
      <c r="E444" s="11">
        <f>IF(AND($N444&gt;' '!G$13,' '!G$13&gt;=$C444),1,0)</f>
        <v>0</v>
      </c>
      <c r="F444" s="11">
        <f>IF(AND($N444&gt;' '!H$13,' '!H$13&gt;=$C444),1,0)</f>
        <v>0</v>
      </c>
      <c r="G444" s="11">
        <f>IF(AND($N444&gt;' '!I$13,' '!I$13&gt;=$C444),1,0)</f>
        <v>0</v>
      </c>
      <c r="H444" s="11">
        <f>IF(AND($N444&gt;' '!J$13,' '!J$13&gt;=$C444),1,0)</f>
        <v>0</v>
      </c>
      <c r="I444" s="11">
        <f>IF(AND($N444&gt;' '!K$13,' '!K$13&gt;=$C444),1,0)</f>
        <v>0</v>
      </c>
      <c r="J444" s="11">
        <f>IF(AND($N444&gt;' '!L$13,' '!L$13&gt;=$C444),1,0)</f>
        <v>0</v>
      </c>
      <c r="K444" s="11">
        <f>IF(AND($N444&gt;' '!M$13,' '!M$13&gt;=$C444),1,0)</f>
        <v>0</v>
      </c>
      <c r="L444" s="11">
        <f>IF(AND($N444&gt;' '!N$13,' '!N$13&gt;=$C444),1,0)</f>
        <v>0</v>
      </c>
      <c r="M444" s="11">
        <f>IF(AND($N444&gt;' '!O$13,' '!O$13&gt;=$C444),1,0)</f>
        <v>0</v>
      </c>
      <c r="N444" s="25">
        <v>3648000</v>
      </c>
      <c r="O444" s="17">
        <v>2475200</v>
      </c>
      <c r="P444" s="17">
        <v>2475200</v>
      </c>
      <c r="Q444" s="17">
        <v>2475200</v>
      </c>
      <c r="R444" s="17">
        <v>2475200</v>
      </c>
      <c r="S444" s="17">
        <v>2475200</v>
      </c>
      <c r="T444" s="17">
        <v>2475200</v>
      </c>
      <c r="U444" s="17">
        <v>2475200</v>
      </c>
      <c r="V444" s="17">
        <v>2475200</v>
      </c>
      <c r="W444" s="17">
        <v>2475200</v>
      </c>
      <c r="X444" s="17">
        <v>2475200</v>
      </c>
    </row>
    <row r="445" spans="2:24">
      <c r="B445" s="20">
        <v>3</v>
      </c>
      <c r="C445" s="26">
        <v>3648000</v>
      </c>
      <c r="D445" s="11">
        <f>IF(AND($N445&gt;' '!F$13,' '!F$13&gt;=$C445),1,0)</f>
        <v>0</v>
      </c>
      <c r="E445" s="11">
        <f>IF(AND($N445&gt;' '!G$13,' '!G$13&gt;=$C445),1,0)</f>
        <v>0</v>
      </c>
      <c r="F445" s="11">
        <f>IF(AND($N445&gt;' '!H$13,' '!H$13&gt;=$C445),1,0)</f>
        <v>0</v>
      </c>
      <c r="G445" s="11">
        <f>IF(AND($N445&gt;' '!I$13,' '!I$13&gt;=$C445),1,0)</f>
        <v>0</v>
      </c>
      <c r="H445" s="11">
        <f>IF(AND($N445&gt;' '!J$13,' '!J$13&gt;=$C445),1,0)</f>
        <v>0</v>
      </c>
      <c r="I445" s="11">
        <f>IF(AND($N445&gt;' '!K$13,' '!K$13&gt;=$C445),1,0)</f>
        <v>0</v>
      </c>
      <c r="J445" s="11">
        <f>IF(AND($N445&gt;' '!L$13,' '!L$13&gt;=$C445),1,0)</f>
        <v>0</v>
      </c>
      <c r="K445" s="11">
        <f>IF(AND($N445&gt;' '!M$13,' '!M$13&gt;=$C445),1,0)</f>
        <v>0</v>
      </c>
      <c r="L445" s="11">
        <f>IF(AND($N445&gt;' '!N$13,' '!N$13&gt;=$C445),1,0)</f>
        <v>0</v>
      </c>
      <c r="M445" s="11">
        <f>IF(AND($N445&gt;' '!O$13,' '!O$13&gt;=$C445),1,0)</f>
        <v>0</v>
      </c>
      <c r="N445" s="26">
        <v>3652000</v>
      </c>
      <c r="O445" s="17">
        <v>2478400</v>
      </c>
      <c r="P445" s="17">
        <v>2478400</v>
      </c>
      <c r="Q445" s="17">
        <v>2478400</v>
      </c>
      <c r="R445" s="17">
        <v>2478400</v>
      </c>
      <c r="S445" s="17">
        <v>2478400</v>
      </c>
      <c r="T445" s="17">
        <v>2478400</v>
      </c>
      <c r="U445" s="17">
        <v>2478400</v>
      </c>
      <c r="V445" s="17">
        <v>2478400</v>
      </c>
      <c r="W445" s="17">
        <v>2478400</v>
      </c>
      <c r="X445" s="17">
        <v>2478400</v>
      </c>
    </row>
    <row r="446" spans="2:24">
      <c r="B446" s="20">
        <v>4</v>
      </c>
      <c r="C446" s="25">
        <v>3652000</v>
      </c>
      <c r="D446" s="11">
        <f>IF(AND($N446&gt;' '!F$13,' '!F$13&gt;=$C446),1,0)</f>
        <v>0</v>
      </c>
      <c r="E446" s="11">
        <f>IF(AND($N446&gt;' '!G$13,' '!G$13&gt;=$C446),1,0)</f>
        <v>0</v>
      </c>
      <c r="F446" s="11">
        <f>IF(AND($N446&gt;' '!H$13,' '!H$13&gt;=$C446),1,0)</f>
        <v>0</v>
      </c>
      <c r="G446" s="11">
        <f>IF(AND($N446&gt;' '!I$13,' '!I$13&gt;=$C446),1,0)</f>
        <v>0</v>
      </c>
      <c r="H446" s="11">
        <f>IF(AND($N446&gt;' '!J$13,' '!J$13&gt;=$C446),1,0)</f>
        <v>0</v>
      </c>
      <c r="I446" s="11">
        <f>IF(AND($N446&gt;' '!K$13,' '!K$13&gt;=$C446),1,0)</f>
        <v>0</v>
      </c>
      <c r="J446" s="11">
        <f>IF(AND($N446&gt;' '!L$13,' '!L$13&gt;=$C446),1,0)</f>
        <v>0</v>
      </c>
      <c r="K446" s="11">
        <f>IF(AND($N446&gt;' '!M$13,' '!M$13&gt;=$C446),1,0)</f>
        <v>0</v>
      </c>
      <c r="L446" s="11">
        <f>IF(AND($N446&gt;' '!N$13,' '!N$13&gt;=$C446),1,0)</f>
        <v>0</v>
      </c>
      <c r="M446" s="11">
        <f>IF(AND($N446&gt;' '!O$13,' '!O$13&gt;=$C446),1,0)</f>
        <v>0</v>
      </c>
      <c r="N446" s="25">
        <v>3656000</v>
      </c>
      <c r="O446" s="17">
        <v>2481600</v>
      </c>
      <c r="P446" s="17">
        <v>2481600</v>
      </c>
      <c r="Q446" s="17">
        <v>2481600</v>
      </c>
      <c r="R446" s="17">
        <v>2481600</v>
      </c>
      <c r="S446" s="17">
        <v>2481600</v>
      </c>
      <c r="T446" s="17">
        <v>2481600</v>
      </c>
      <c r="U446" s="17">
        <v>2481600</v>
      </c>
      <c r="V446" s="17">
        <v>2481600</v>
      </c>
      <c r="W446" s="17">
        <v>2481600</v>
      </c>
      <c r="X446" s="17">
        <v>2481600</v>
      </c>
    </row>
    <row r="447" spans="2:24">
      <c r="B447" s="18">
        <v>5</v>
      </c>
      <c r="C447" s="25">
        <v>3656000</v>
      </c>
      <c r="D447" s="11">
        <f>IF(AND($N447&gt;' '!F$13,' '!F$13&gt;=$C447),1,0)</f>
        <v>0</v>
      </c>
      <c r="E447" s="11">
        <f>IF(AND($N447&gt;' '!G$13,' '!G$13&gt;=$C447),1,0)</f>
        <v>0</v>
      </c>
      <c r="F447" s="11">
        <f>IF(AND($N447&gt;' '!H$13,' '!H$13&gt;=$C447),1,0)</f>
        <v>0</v>
      </c>
      <c r="G447" s="11">
        <f>IF(AND($N447&gt;' '!I$13,' '!I$13&gt;=$C447),1,0)</f>
        <v>0</v>
      </c>
      <c r="H447" s="11">
        <f>IF(AND($N447&gt;' '!J$13,' '!J$13&gt;=$C447),1,0)</f>
        <v>0</v>
      </c>
      <c r="I447" s="11">
        <f>IF(AND($N447&gt;' '!K$13,' '!K$13&gt;=$C447),1,0)</f>
        <v>0</v>
      </c>
      <c r="J447" s="11">
        <f>IF(AND($N447&gt;' '!L$13,' '!L$13&gt;=$C447),1,0)</f>
        <v>0</v>
      </c>
      <c r="K447" s="11">
        <f>IF(AND($N447&gt;' '!M$13,' '!M$13&gt;=$C447),1,0)</f>
        <v>0</v>
      </c>
      <c r="L447" s="11">
        <f>IF(AND($N447&gt;' '!N$13,' '!N$13&gt;=$C447),1,0)</f>
        <v>0</v>
      </c>
      <c r="M447" s="11">
        <f>IF(AND($N447&gt;' '!O$13,' '!O$13&gt;=$C447),1,0)</f>
        <v>0</v>
      </c>
      <c r="N447" s="25">
        <v>3660000</v>
      </c>
      <c r="O447" s="17">
        <v>2484800</v>
      </c>
      <c r="P447" s="17">
        <v>2484800</v>
      </c>
      <c r="Q447" s="17">
        <v>2484800</v>
      </c>
      <c r="R447" s="17">
        <v>2484800</v>
      </c>
      <c r="S447" s="17">
        <v>2484800</v>
      </c>
      <c r="T447" s="17">
        <v>2484800</v>
      </c>
      <c r="U447" s="17">
        <v>2484800</v>
      </c>
      <c r="V447" s="17">
        <v>2484800</v>
      </c>
      <c r="W447" s="17">
        <v>2484800</v>
      </c>
      <c r="X447" s="17">
        <v>2484800</v>
      </c>
    </row>
    <row r="448" spans="2:24">
      <c r="B448" s="20">
        <v>1</v>
      </c>
      <c r="C448" s="25">
        <v>3660000</v>
      </c>
      <c r="D448" s="11">
        <f>IF(AND($N448&gt;' '!F$13,' '!F$13&gt;=$C448),1,0)</f>
        <v>0</v>
      </c>
      <c r="E448" s="11">
        <f>IF(AND($N448&gt;' '!G$13,' '!G$13&gt;=$C448),1,0)</f>
        <v>0</v>
      </c>
      <c r="F448" s="11">
        <f>IF(AND($N448&gt;' '!H$13,' '!H$13&gt;=$C448),1,0)</f>
        <v>0</v>
      </c>
      <c r="G448" s="11">
        <f>IF(AND($N448&gt;' '!I$13,' '!I$13&gt;=$C448),1,0)</f>
        <v>0</v>
      </c>
      <c r="H448" s="11">
        <f>IF(AND($N448&gt;' '!J$13,' '!J$13&gt;=$C448),1,0)</f>
        <v>0</v>
      </c>
      <c r="I448" s="11">
        <f>IF(AND($N448&gt;' '!K$13,' '!K$13&gt;=$C448),1,0)</f>
        <v>0</v>
      </c>
      <c r="J448" s="11">
        <f>IF(AND($N448&gt;' '!L$13,' '!L$13&gt;=$C448),1,0)</f>
        <v>0</v>
      </c>
      <c r="K448" s="11">
        <f>IF(AND($N448&gt;' '!M$13,' '!M$13&gt;=$C448),1,0)</f>
        <v>0</v>
      </c>
      <c r="L448" s="11">
        <f>IF(AND($N448&gt;' '!N$13,' '!N$13&gt;=$C448),1,0)</f>
        <v>0</v>
      </c>
      <c r="M448" s="11">
        <f>IF(AND($N448&gt;' '!O$13,' '!O$13&gt;=$C448),1,0)</f>
        <v>0</v>
      </c>
      <c r="N448" s="25">
        <v>3664000</v>
      </c>
      <c r="O448" s="17">
        <v>2488000</v>
      </c>
      <c r="P448" s="17">
        <v>2488000</v>
      </c>
      <c r="Q448" s="17">
        <v>2488000</v>
      </c>
      <c r="R448" s="17">
        <v>2488000</v>
      </c>
      <c r="S448" s="17">
        <v>2488000</v>
      </c>
      <c r="T448" s="17">
        <v>2488000</v>
      </c>
      <c r="U448" s="17">
        <v>2488000</v>
      </c>
      <c r="V448" s="17">
        <v>2488000</v>
      </c>
      <c r="W448" s="17">
        <v>2488000</v>
      </c>
      <c r="X448" s="17">
        <v>2488000</v>
      </c>
    </row>
    <row r="449" spans="2:24">
      <c r="B449" s="20">
        <v>2</v>
      </c>
      <c r="C449" s="25">
        <v>3664000</v>
      </c>
      <c r="D449" s="11">
        <f>IF(AND($N449&gt;' '!F$13,' '!F$13&gt;=$C449),1,0)</f>
        <v>0</v>
      </c>
      <c r="E449" s="11">
        <f>IF(AND($N449&gt;' '!G$13,' '!G$13&gt;=$C449),1,0)</f>
        <v>0</v>
      </c>
      <c r="F449" s="11">
        <f>IF(AND($N449&gt;' '!H$13,' '!H$13&gt;=$C449),1,0)</f>
        <v>0</v>
      </c>
      <c r="G449" s="11">
        <f>IF(AND($N449&gt;' '!I$13,' '!I$13&gt;=$C449),1,0)</f>
        <v>0</v>
      </c>
      <c r="H449" s="11">
        <f>IF(AND($N449&gt;' '!J$13,' '!J$13&gt;=$C449),1,0)</f>
        <v>0</v>
      </c>
      <c r="I449" s="11">
        <f>IF(AND($N449&gt;' '!K$13,' '!K$13&gt;=$C449),1,0)</f>
        <v>0</v>
      </c>
      <c r="J449" s="11">
        <f>IF(AND($N449&gt;' '!L$13,' '!L$13&gt;=$C449),1,0)</f>
        <v>0</v>
      </c>
      <c r="K449" s="11">
        <f>IF(AND($N449&gt;' '!M$13,' '!M$13&gt;=$C449),1,0)</f>
        <v>0</v>
      </c>
      <c r="L449" s="11">
        <f>IF(AND($N449&gt;' '!N$13,' '!N$13&gt;=$C449),1,0)</f>
        <v>0</v>
      </c>
      <c r="M449" s="11">
        <f>IF(AND($N449&gt;' '!O$13,' '!O$13&gt;=$C449),1,0)</f>
        <v>0</v>
      </c>
      <c r="N449" s="25">
        <v>3668000</v>
      </c>
      <c r="O449" s="17">
        <v>2491200</v>
      </c>
      <c r="P449" s="17">
        <v>2491200</v>
      </c>
      <c r="Q449" s="17">
        <v>2491200</v>
      </c>
      <c r="R449" s="17">
        <v>2491200</v>
      </c>
      <c r="S449" s="17">
        <v>2491200</v>
      </c>
      <c r="T449" s="17">
        <v>2491200</v>
      </c>
      <c r="U449" s="17">
        <v>2491200</v>
      </c>
      <c r="V449" s="17">
        <v>2491200</v>
      </c>
      <c r="W449" s="17">
        <v>2491200</v>
      </c>
      <c r="X449" s="17">
        <v>2491200</v>
      </c>
    </row>
    <row r="450" spans="2:24">
      <c r="B450" s="20">
        <v>3</v>
      </c>
      <c r="C450" s="26">
        <v>3668000</v>
      </c>
      <c r="D450" s="11">
        <f>IF(AND($N450&gt;' '!F$13,' '!F$13&gt;=$C450),1,0)</f>
        <v>0</v>
      </c>
      <c r="E450" s="11">
        <f>IF(AND($N450&gt;' '!G$13,' '!G$13&gt;=$C450),1,0)</f>
        <v>0</v>
      </c>
      <c r="F450" s="11">
        <f>IF(AND($N450&gt;' '!H$13,' '!H$13&gt;=$C450),1,0)</f>
        <v>0</v>
      </c>
      <c r="G450" s="11">
        <f>IF(AND($N450&gt;' '!I$13,' '!I$13&gt;=$C450),1,0)</f>
        <v>0</v>
      </c>
      <c r="H450" s="11">
        <f>IF(AND($N450&gt;' '!J$13,' '!J$13&gt;=$C450),1,0)</f>
        <v>0</v>
      </c>
      <c r="I450" s="11">
        <f>IF(AND($N450&gt;' '!K$13,' '!K$13&gt;=$C450),1,0)</f>
        <v>0</v>
      </c>
      <c r="J450" s="11">
        <f>IF(AND($N450&gt;' '!L$13,' '!L$13&gt;=$C450),1,0)</f>
        <v>0</v>
      </c>
      <c r="K450" s="11">
        <f>IF(AND($N450&gt;' '!M$13,' '!M$13&gt;=$C450),1,0)</f>
        <v>0</v>
      </c>
      <c r="L450" s="11">
        <f>IF(AND($N450&gt;' '!N$13,' '!N$13&gt;=$C450),1,0)</f>
        <v>0</v>
      </c>
      <c r="M450" s="11">
        <f>IF(AND($N450&gt;' '!O$13,' '!O$13&gt;=$C450),1,0)</f>
        <v>0</v>
      </c>
      <c r="N450" s="26">
        <v>3672000</v>
      </c>
      <c r="O450" s="17">
        <v>2494400</v>
      </c>
      <c r="P450" s="17">
        <v>2494400</v>
      </c>
      <c r="Q450" s="17">
        <v>2494400</v>
      </c>
      <c r="R450" s="17">
        <v>2494400</v>
      </c>
      <c r="S450" s="17">
        <v>2494400</v>
      </c>
      <c r="T450" s="17">
        <v>2494400</v>
      </c>
      <c r="U450" s="17">
        <v>2494400</v>
      </c>
      <c r="V450" s="17">
        <v>2494400</v>
      </c>
      <c r="W450" s="17">
        <v>2494400</v>
      </c>
      <c r="X450" s="17">
        <v>2494400</v>
      </c>
    </row>
    <row r="451" spans="2:24">
      <c r="B451" s="20">
        <v>4</v>
      </c>
      <c r="C451" s="25">
        <v>3672000</v>
      </c>
      <c r="D451" s="11">
        <f>IF(AND($N451&gt;' '!F$13,' '!F$13&gt;=$C451),1,0)</f>
        <v>0</v>
      </c>
      <c r="E451" s="11">
        <f>IF(AND($N451&gt;' '!G$13,' '!G$13&gt;=$C451),1,0)</f>
        <v>0</v>
      </c>
      <c r="F451" s="11">
        <f>IF(AND($N451&gt;' '!H$13,' '!H$13&gt;=$C451),1,0)</f>
        <v>0</v>
      </c>
      <c r="G451" s="11">
        <f>IF(AND($N451&gt;' '!I$13,' '!I$13&gt;=$C451),1,0)</f>
        <v>0</v>
      </c>
      <c r="H451" s="11">
        <f>IF(AND($N451&gt;' '!J$13,' '!J$13&gt;=$C451),1,0)</f>
        <v>0</v>
      </c>
      <c r="I451" s="11">
        <f>IF(AND($N451&gt;' '!K$13,' '!K$13&gt;=$C451),1,0)</f>
        <v>0</v>
      </c>
      <c r="J451" s="11">
        <f>IF(AND($N451&gt;' '!L$13,' '!L$13&gt;=$C451),1,0)</f>
        <v>0</v>
      </c>
      <c r="K451" s="11">
        <f>IF(AND($N451&gt;' '!M$13,' '!M$13&gt;=$C451),1,0)</f>
        <v>0</v>
      </c>
      <c r="L451" s="11">
        <f>IF(AND($N451&gt;' '!N$13,' '!N$13&gt;=$C451),1,0)</f>
        <v>0</v>
      </c>
      <c r="M451" s="11">
        <f>IF(AND($N451&gt;' '!O$13,' '!O$13&gt;=$C451),1,0)</f>
        <v>0</v>
      </c>
      <c r="N451" s="25">
        <v>3676000</v>
      </c>
      <c r="O451" s="17">
        <v>2497600</v>
      </c>
      <c r="P451" s="17">
        <v>2497600</v>
      </c>
      <c r="Q451" s="17">
        <v>2497600</v>
      </c>
      <c r="R451" s="17">
        <v>2497600</v>
      </c>
      <c r="S451" s="17">
        <v>2497600</v>
      </c>
      <c r="T451" s="17">
        <v>2497600</v>
      </c>
      <c r="U451" s="17">
        <v>2497600</v>
      </c>
      <c r="V451" s="17">
        <v>2497600</v>
      </c>
      <c r="W451" s="17">
        <v>2497600</v>
      </c>
      <c r="X451" s="17">
        <v>2497600</v>
      </c>
    </row>
    <row r="452" spans="2:24">
      <c r="B452" s="18">
        <v>5</v>
      </c>
      <c r="C452" s="25">
        <v>3676000</v>
      </c>
      <c r="D452" s="11">
        <f>IF(AND($N452&gt;' '!F$13,' '!F$13&gt;=$C452),1,0)</f>
        <v>0</v>
      </c>
      <c r="E452" s="11">
        <f>IF(AND($N452&gt;' '!G$13,' '!G$13&gt;=$C452),1,0)</f>
        <v>0</v>
      </c>
      <c r="F452" s="11">
        <f>IF(AND($N452&gt;' '!H$13,' '!H$13&gt;=$C452),1,0)</f>
        <v>0</v>
      </c>
      <c r="G452" s="11">
        <f>IF(AND($N452&gt;' '!I$13,' '!I$13&gt;=$C452),1,0)</f>
        <v>0</v>
      </c>
      <c r="H452" s="11">
        <f>IF(AND($N452&gt;' '!J$13,' '!J$13&gt;=$C452),1,0)</f>
        <v>0</v>
      </c>
      <c r="I452" s="11">
        <f>IF(AND($N452&gt;' '!K$13,' '!K$13&gt;=$C452),1,0)</f>
        <v>0</v>
      </c>
      <c r="J452" s="11">
        <f>IF(AND($N452&gt;' '!L$13,' '!L$13&gt;=$C452),1,0)</f>
        <v>0</v>
      </c>
      <c r="K452" s="11">
        <f>IF(AND($N452&gt;' '!M$13,' '!M$13&gt;=$C452),1,0)</f>
        <v>0</v>
      </c>
      <c r="L452" s="11">
        <f>IF(AND($N452&gt;' '!N$13,' '!N$13&gt;=$C452),1,0)</f>
        <v>0</v>
      </c>
      <c r="M452" s="11">
        <f>IF(AND($N452&gt;' '!O$13,' '!O$13&gt;=$C452),1,0)</f>
        <v>0</v>
      </c>
      <c r="N452" s="25">
        <v>3680000</v>
      </c>
      <c r="O452" s="17">
        <v>2500800</v>
      </c>
      <c r="P452" s="17">
        <v>2500800</v>
      </c>
      <c r="Q452" s="17">
        <v>2500800</v>
      </c>
      <c r="R452" s="17">
        <v>2500800</v>
      </c>
      <c r="S452" s="17">
        <v>2500800</v>
      </c>
      <c r="T452" s="17">
        <v>2500800</v>
      </c>
      <c r="U452" s="17">
        <v>2500800</v>
      </c>
      <c r="V452" s="17">
        <v>2500800</v>
      </c>
      <c r="W452" s="17">
        <v>2500800</v>
      </c>
      <c r="X452" s="17">
        <v>2500800</v>
      </c>
    </row>
    <row r="453" spans="2:24">
      <c r="B453" s="20">
        <v>1</v>
      </c>
      <c r="C453" s="25">
        <v>3680000</v>
      </c>
      <c r="D453" s="11">
        <f>IF(AND($N453&gt;' '!F$13,' '!F$13&gt;=$C453),1,0)</f>
        <v>0</v>
      </c>
      <c r="E453" s="11">
        <f>IF(AND($N453&gt;' '!G$13,' '!G$13&gt;=$C453),1,0)</f>
        <v>0</v>
      </c>
      <c r="F453" s="11">
        <f>IF(AND($N453&gt;' '!H$13,' '!H$13&gt;=$C453),1,0)</f>
        <v>0</v>
      </c>
      <c r="G453" s="11">
        <f>IF(AND($N453&gt;' '!I$13,' '!I$13&gt;=$C453),1,0)</f>
        <v>0</v>
      </c>
      <c r="H453" s="11">
        <f>IF(AND($N453&gt;' '!J$13,' '!J$13&gt;=$C453),1,0)</f>
        <v>0</v>
      </c>
      <c r="I453" s="11">
        <f>IF(AND($N453&gt;' '!K$13,' '!K$13&gt;=$C453),1,0)</f>
        <v>0</v>
      </c>
      <c r="J453" s="11">
        <f>IF(AND($N453&gt;' '!L$13,' '!L$13&gt;=$C453),1,0)</f>
        <v>0</v>
      </c>
      <c r="K453" s="11">
        <f>IF(AND($N453&gt;' '!M$13,' '!M$13&gt;=$C453),1,0)</f>
        <v>0</v>
      </c>
      <c r="L453" s="11">
        <f>IF(AND($N453&gt;' '!N$13,' '!N$13&gt;=$C453),1,0)</f>
        <v>0</v>
      </c>
      <c r="M453" s="11">
        <f>IF(AND($N453&gt;' '!O$13,' '!O$13&gt;=$C453),1,0)</f>
        <v>0</v>
      </c>
      <c r="N453" s="25">
        <v>3684000</v>
      </c>
      <c r="O453" s="17">
        <v>2504000</v>
      </c>
      <c r="P453" s="17">
        <v>2504000</v>
      </c>
      <c r="Q453" s="17">
        <v>2504000</v>
      </c>
      <c r="R453" s="17">
        <v>2504000</v>
      </c>
      <c r="S453" s="17">
        <v>2504000</v>
      </c>
      <c r="T453" s="17">
        <v>2504000</v>
      </c>
      <c r="U453" s="17">
        <v>2504000</v>
      </c>
      <c r="V453" s="17">
        <v>2504000</v>
      </c>
      <c r="W453" s="17">
        <v>2504000</v>
      </c>
      <c r="X453" s="17">
        <v>2504000</v>
      </c>
    </row>
    <row r="454" spans="2:24">
      <c r="B454" s="20">
        <v>2</v>
      </c>
      <c r="C454" s="25">
        <v>3684000</v>
      </c>
      <c r="D454" s="11">
        <f>IF(AND($N454&gt;' '!F$13,' '!F$13&gt;=$C454),1,0)</f>
        <v>0</v>
      </c>
      <c r="E454" s="11">
        <f>IF(AND($N454&gt;' '!G$13,' '!G$13&gt;=$C454),1,0)</f>
        <v>0</v>
      </c>
      <c r="F454" s="11">
        <f>IF(AND($N454&gt;' '!H$13,' '!H$13&gt;=$C454),1,0)</f>
        <v>0</v>
      </c>
      <c r="G454" s="11">
        <f>IF(AND($N454&gt;' '!I$13,' '!I$13&gt;=$C454),1,0)</f>
        <v>0</v>
      </c>
      <c r="H454" s="11">
        <f>IF(AND($N454&gt;' '!J$13,' '!J$13&gt;=$C454),1,0)</f>
        <v>0</v>
      </c>
      <c r="I454" s="11">
        <f>IF(AND($N454&gt;' '!K$13,' '!K$13&gt;=$C454),1,0)</f>
        <v>0</v>
      </c>
      <c r="J454" s="11">
        <f>IF(AND($N454&gt;' '!L$13,' '!L$13&gt;=$C454),1,0)</f>
        <v>0</v>
      </c>
      <c r="K454" s="11">
        <f>IF(AND($N454&gt;' '!M$13,' '!M$13&gt;=$C454),1,0)</f>
        <v>0</v>
      </c>
      <c r="L454" s="11">
        <f>IF(AND($N454&gt;' '!N$13,' '!N$13&gt;=$C454),1,0)</f>
        <v>0</v>
      </c>
      <c r="M454" s="11">
        <f>IF(AND($N454&gt;' '!O$13,' '!O$13&gt;=$C454),1,0)</f>
        <v>0</v>
      </c>
      <c r="N454" s="25">
        <v>3688000</v>
      </c>
      <c r="O454" s="17">
        <v>2507200</v>
      </c>
      <c r="P454" s="17">
        <v>2507200</v>
      </c>
      <c r="Q454" s="17">
        <v>2507200</v>
      </c>
      <c r="R454" s="17">
        <v>2507200</v>
      </c>
      <c r="S454" s="17">
        <v>2507200</v>
      </c>
      <c r="T454" s="17">
        <v>2507200</v>
      </c>
      <c r="U454" s="17">
        <v>2507200</v>
      </c>
      <c r="V454" s="17">
        <v>2507200</v>
      </c>
      <c r="W454" s="17">
        <v>2507200</v>
      </c>
      <c r="X454" s="17">
        <v>2507200</v>
      </c>
    </row>
    <row r="455" spans="2:24">
      <c r="B455" s="20">
        <v>3</v>
      </c>
      <c r="C455" s="26">
        <v>3688000</v>
      </c>
      <c r="D455" s="11">
        <f>IF(AND($N455&gt;' '!F$13,' '!F$13&gt;=$C455),1,0)</f>
        <v>0</v>
      </c>
      <c r="E455" s="11">
        <f>IF(AND($N455&gt;' '!G$13,' '!G$13&gt;=$C455),1,0)</f>
        <v>0</v>
      </c>
      <c r="F455" s="11">
        <f>IF(AND($N455&gt;' '!H$13,' '!H$13&gt;=$C455),1,0)</f>
        <v>0</v>
      </c>
      <c r="G455" s="11">
        <f>IF(AND($N455&gt;' '!I$13,' '!I$13&gt;=$C455),1,0)</f>
        <v>0</v>
      </c>
      <c r="H455" s="11">
        <f>IF(AND($N455&gt;' '!J$13,' '!J$13&gt;=$C455),1,0)</f>
        <v>0</v>
      </c>
      <c r="I455" s="11">
        <f>IF(AND($N455&gt;' '!K$13,' '!K$13&gt;=$C455),1,0)</f>
        <v>0</v>
      </c>
      <c r="J455" s="11">
        <f>IF(AND($N455&gt;' '!L$13,' '!L$13&gt;=$C455),1,0)</f>
        <v>0</v>
      </c>
      <c r="K455" s="11">
        <f>IF(AND($N455&gt;' '!M$13,' '!M$13&gt;=$C455),1,0)</f>
        <v>0</v>
      </c>
      <c r="L455" s="11">
        <f>IF(AND($N455&gt;' '!N$13,' '!N$13&gt;=$C455),1,0)</f>
        <v>0</v>
      </c>
      <c r="M455" s="11">
        <f>IF(AND($N455&gt;' '!O$13,' '!O$13&gt;=$C455),1,0)</f>
        <v>0</v>
      </c>
      <c r="N455" s="26">
        <v>3692000</v>
      </c>
      <c r="O455" s="17">
        <v>2510400</v>
      </c>
      <c r="P455" s="17">
        <v>2510400</v>
      </c>
      <c r="Q455" s="17">
        <v>2510400</v>
      </c>
      <c r="R455" s="17">
        <v>2510400</v>
      </c>
      <c r="S455" s="17">
        <v>2510400</v>
      </c>
      <c r="T455" s="17">
        <v>2510400</v>
      </c>
      <c r="U455" s="17">
        <v>2510400</v>
      </c>
      <c r="V455" s="17">
        <v>2510400</v>
      </c>
      <c r="W455" s="17">
        <v>2510400</v>
      </c>
      <c r="X455" s="17">
        <v>2510400</v>
      </c>
    </row>
    <row r="456" spans="2:24">
      <c r="B456" s="20">
        <v>4</v>
      </c>
      <c r="C456" s="25">
        <v>3692000</v>
      </c>
      <c r="D456" s="11">
        <f>IF(AND($N456&gt;' '!F$13,' '!F$13&gt;=$C456),1,0)</f>
        <v>0</v>
      </c>
      <c r="E456" s="11">
        <f>IF(AND($N456&gt;' '!G$13,' '!G$13&gt;=$C456),1,0)</f>
        <v>0</v>
      </c>
      <c r="F456" s="11">
        <f>IF(AND($N456&gt;' '!H$13,' '!H$13&gt;=$C456),1,0)</f>
        <v>0</v>
      </c>
      <c r="G456" s="11">
        <f>IF(AND($N456&gt;' '!I$13,' '!I$13&gt;=$C456),1,0)</f>
        <v>0</v>
      </c>
      <c r="H456" s="11">
        <f>IF(AND($N456&gt;' '!J$13,' '!J$13&gt;=$C456),1,0)</f>
        <v>0</v>
      </c>
      <c r="I456" s="11">
        <f>IF(AND($N456&gt;' '!K$13,' '!K$13&gt;=$C456),1,0)</f>
        <v>0</v>
      </c>
      <c r="J456" s="11">
        <f>IF(AND($N456&gt;' '!L$13,' '!L$13&gt;=$C456),1,0)</f>
        <v>0</v>
      </c>
      <c r="K456" s="11">
        <f>IF(AND($N456&gt;' '!M$13,' '!M$13&gt;=$C456),1,0)</f>
        <v>0</v>
      </c>
      <c r="L456" s="11">
        <f>IF(AND($N456&gt;' '!N$13,' '!N$13&gt;=$C456),1,0)</f>
        <v>0</v>
      </c>
      <c r="M456" s="11">
        <f>IF(AND($N456&gt;' '!O$13,' '!O$13&gt;=$C456),1,0)</f>
        <v>0</v>
      </c>
      <c r="N456" s="25">
        <v>3696000</v>
      </c>
      <c r="O456" s="17">
        <v>2513600</v>
      </c>
      <c r="P456" s="17">
        <v>2513600</v>
      </c>
      <c r="Q456" s="17">
        <v>2513600</v>
      </c>
      <c r="R456" s="17">
        <v>2513600</v>
      </c>
      <c r="S456" s="17">
        <v>2513600</v>
      </c>
      <c r="T456" s="17">
        <v>2513600</v>
      </c>
      <c r="U456" s="17">
        <v>2513600</v>
      </c>
      <c r="V456" s="17">
        <v>2513600</v>
      </c>
      <c r="W456" s="17">
        <v>2513600</v>
      </c>
      <c r="X456" s="17">
        <v>2513600</v>
      </c>
    </row>
    <row r="457" spans="2:24">
      <c r="B457" s="18">
        <v>5</v>
      </c>
      <c r="C457" s="25">
        <v>3696000</v>
      </c>
      <c r="D457" s="11">
        <f>IF(AND($N457&gt;' '!F$13,' '!F$13&gt;=$C457),1,0)</f>
        <v>0</v>
      </c>
      <c r="E457" s="11">
        <f>IF(AND($N457&gt;' '!G$13,' '!G$13&gt;=$C457),1,0)</f>
        <v>0</v>
      </c>
      <c r="F457" s="11">
        <f>IF(AND($N457&gt;' '!H$13,' '!H$13&gt;=$C457),1,0)</f>
        <v>0</v>
      </c>
      <c r="G457" s="11">
        <f>IF(AND($N457&gt;' '!I$13,' '!I$13&gt;=$C457),1,0)</f>
        <v>0</v>
      </c>
      <c r="H457" s="11">
        <f>IF(AND($N457&gt;' '!J$13,' '!J$13&gt;=$C457),1,0)</f>
        <v>0</v>
      </c>
      <c r="I457" s="11">
        <f>IF(AND($N457&gt;' '!K$13,' '!K$13&gt;=$C457),1,0)</f>
        <v>0</v>
      </c>
      <c r="J457" s="11">
        <f>IF(AND($N457&gt;' '!L$13,' '!L$13&gt;=$C457),1,0)</f>
        <v>0</v>
      </c>
      <c r="K457" s="11">
        <f>IF(AND($N457&gt;' '!M$13,' '!M$13&gt;=$C457),1,0)</f>
        <v>0</v>
      </c>
      <c r="L457" s="11">
        <f>IF(AND($N457&gt;' '!N$13,' '!N$13&gt;=$C457),1,0)</f>
        <v>0</v>
      </c>
      <c r="M457" s="11">
        <f>IF(AND($N457&gt;' '!O$13,' '!O$13&gt;=$C457),1,0)</f>
        <v>0</v>
      </c>
      <c r="N457" s="25">
        <v>3700000</v>
      </c>
      <c r="O457" s="17">
        <v>2516800</v>
      </c>
      <c r="P457" s="17">
        <v>2516800</v>
      </c>
      <c r="Q457" s="17">
        <v>2516800</v>
      </c>
      <c r="R457" s="17">
        <v>2516800</v>
      </c>
      <c r="S457" s="17">
        <v>2516800</v>
      </c>
      <c r="T457" s="17">
        <v>2516800</v>
      </c>
      <c r="U457" s="17">
        <v>2516800</v>
      </c>
      <c r="V457" s="17">
        <v>2516800</v>
      </c>
      <c r="W457" s="17">
        <v>2516800</v>
      </c>
      <c r="X457" s="17">
        <v>2516800</v>
      </c>
    </row>
    <row r="458" spans="2:24">
      <c r="B458" s="20">
        <v>1</v>
      </c>
      <c r="C458" s="25">
        <v>3700000</v>
      </c>
      <c r="D458" s="11">
        <f>IF(AND($N458&gt;' '!F$13,' '!F$13&gt;=$C458),1,0)</f>
        <v>0</v>
      </c>
      <c r="E458" s="11">
        <f>IF(AND($N458&gt;' '!G$13,' '!G$13&gt;=$C458),1,0)</f>
        <v>0</v>
      </c>
      <c r="F458" s="11">
        <f>IF(AND($N458&gt;' '!H$13,' '!H$13&gt;=$C458),1,0)</f>
        <v>0</v>
      </c>
      <c r="G458" s="11">
        <f>IF(AND($N458&gt;' '!I$13,' '!I$13&gt;=$C458),1,0)</f>
        <v>0</v>
      </c>
      <c r="H458" s="11">
        <f>IF(AND($N458&gt;' '!J$13,' '!J$13&gt;=$C458),1,0)</f>
        <v>0</v>
      </c>
      <c r="I458" s="11">
        <f>IF(AND($N458&gt;' '!K$13,' '!K$13&gt;=$C458),1,0)</f>
        <v>0</v>
      </c>
      <c r="J458" s="11">
        <f>IF(AND($N458&gt;' '!L$13,' '!L$13&gt;=$C458),1,0)</f>
        <v>0</v>
      </c>
      <c r="K458" s="11">
        <f>IF(AND($N458&gt;' '!M$13,' '!M$13&gt;=$C458),1,0)</f>
        <v>0</v>
      </c>
      <c r="L458" s="11">
        <f>IF(AND($N458&gt;' '!N$13,' '!N$13&gt;=$C458),1,0)</f>
        <v>0</v>
      </c>
      <c r="M458" s="11">
        <f>IF(AND($N458&gt;' '!O$13,' '!O$13&gt;=$C458),1,0)</f>
        <v>0</v>
      </c>
      <c r="N458" s="25">
        <v>3704000</v>
      </c>
      <c r="O458" s="17">
        <v>2520000</v>
      </c>
      <c r="P458" s="17">
        <v>2520000</v>
      </c>
      <c r="Q458" s="17">
        <v>2520000</v>
      </c>
      <c r="R458" s="17">
        <v>2520000</v>
      </c>
      <c r="S458" s="17">
        <v>2520000</v>
      </c>
      <c r="T458" s="17">
        <v>2520000</v>
      </c>
      <c r="U458" s="17">
        <v>2520000</v>
      </c>
      <c r="V458" s="17">
        <v>2520000</v>
      </c>
      <c r="W458" s="17">
        <v>2520000</v>
      </c>
      <c r="X458" s="17">
        <v>2520000</v>
      </c>
    </row>
    <row r="459" spans="2:24">
      <c r="B459" s="20">
        <v>2</v>
      </c>
      <c r="C459" s="25">
        <v>3704000</v>
      </c>
      <c r="D459" s="11">
        <f>IF(AND($N459&gt;' '!F$13,' '!F$13&gt;=$C459),1,0)</f>
        <v>0</v>
      </c>
      <c r="E459" s="11">
        <f>IF(AND($N459&gt;' '!G$13,' '!G$13&gt;=$C459),1,0)</f>
        <v>0</v>
      </c>
      <c r="F459" s="11">
        <f>IF(AND($N459&gt;' '!H$13,' '!H$13&gt;=$C459),1,0)</f>
        <v>0</v>
      </c>
      <c r="G459" s="11">
        <f>IF(AND($N459&gt;' '!I$13,' '!I$13&gt;=$C459),1,0)</f>
        <v>0</v>
      </c>
      <c r="H459" s="11">
        <f>IF(AND($N459&gt;' '!J$13,' '!J$13&gt;=$C459),1,0)</f>
        <v>0</v>
      </c>
      <c r="I459" s="11">
        <f>IF(AND($N459&gt;' '!K$13,' '!K$13&gt;=$C459),1,0)</f>
        <v>0</v>
      </c>
      <c r="J459" s="11">
        <f>IF(AND($N459&gt;' '!L$13,' '!L$13&gt;=$C459),1,0)</f>
        <v>0</v>
      </c>
      <c r="K459" s="11">
        <f>IF(AND($N459&gt;' '!M$13,' '!M$13&gt;=$C459),1,0)</f>
        <v>0</v>
      </c>
      <c r="L459" s="11">
        <f>IF(AND($N459&gt;' '!N$13,' '!N$13&gt;=$C459),1,0)</f>
        <v>0</v>
      </c>
      <c r="M459" s="11">
        <f>IF(AND($N459&gt;' '!O$13,' '!O$13&gt;=$C459),1,0)</f>
        <v>0</v>
      </c>
      <c r="N459" s="25">
        <v>3708000</v>
      </c>
      <c r="O459" s="17">
        <v>2523200</v>
      </c>
      <c r="P459" s="17">
        <v>2523200</v>
      </c>
      <c r="Q459" s="17">
        <v>2523200</v>
      </c>
      <c r="R459" s="17">
        <v>2523200</v>
      </c>
      <c r="S459" s="17">
        <v>2523200</v>
      </c>
      <c r="T459" s="17">
        <v>2523200</v>
      </c>
      <c r="U459" s="17">
        <v>2523200</v>
      </c>
      <c r="V459" s="17">
        <v>2523200</v>
      </c>
      <c r="W459" s="17">
        <v>2523200</v>
      </c>
      <c r="X459" s="17">
        <v>2523200</v>
      </c>
    </row>
    <row r="460" spans="2:24">
      <c r="B460" s="20">
        <v>3</v>
      </c>
      <c r="C460" s="26">
        <v>3708000</v>
      </c>
      <c r="D460" s="11">
        <f>IF(AND($N460&gt;' '!F$13,' '!F$13&gt;=$C460),1,0)</f>
        <v>0</v>
      </c>
      <c r="E460" s="11">
        <f>IF(AND($N460&gt;' '!G$13,' '!G$13&gt;=$C460),1,0)</f>
        <v>0</v>
      </c>
      <c r="F460" s="11">
        <f>IF(AND($N460&gt;' '!H$13,' '!H$13&gt;=$C460),1,0)</f>
        <v>0</v>
      </c>
      <c r="G460" s="11">
        <f>IF(AND($N460&gt;' '!I$13,' '!I$13&gt;=$C460),1,0)</f>
        <v>0</v>
      </c>
      <c r="H460" s="11">
        <f>IF(AND($N460&gt;' '!J$13,' '!J$13&gt;=$C460),1,0)</f>
        <v>0</v>
      </c>
      <c r="I460" s="11">
        <f>IF(AND($N460&gt;' '!K$13,' '!K$13&gt;=$C460),1,0)</f>
        <v>0</v>
      </c>
      <c r="J460" s="11">
        <f>IF(AND($N460&gt;' '!L$13,' '!L$13&gt;=$C460),1,0)</f>
        <v>0</v>
      </c>
      <c r="K460" s="11">
        <f>IF(AND($N460&gt;' '!M$13,' '!M$13&gt;=$C460),1,0)</f>
        <v>0</v>
      </c>
      <c r="L460" s="11">
        <f>IF(AND($N460&gt;' '!N$13,' '!N$13&gt;=$C460),1,0)</f>
        <v>0</v>
      </c>
      <c r="M460" s="11">
        <f>IF(AND($N460&gt;' '!O$13,' '!O$13&gt;=$C460),1,0)</f>
        <v>0</v>
      </c>
      <c r="N460" s="26">
        <v>3712000</v>
      </c>
      <c r="O460" s="17">
        <v>2526400</v>
      </c>
      <c r="P460" s="17">
        <v>2526400</v>
      </c>
      <c r="Q460" s="17">
        <v>2526400</v>
      </c>
      <c r="R460" s="17">
        <v>2526400</v>
      </c>
      <c r="S460" s="17">
        <v>2526400</v>
      </c>
      <c r="T460" s="17">
        <v>2526400</v>
      </c>
      <c r="U460" s="17">
        <v>2526400</v>
      </c>
      <c r="V460" s="17">
        <v>2526400</v>
      </c>
      <c r="W460" s="17">
        <v>2526400</v>
      </c>
      <c r="X460" s="17">
        <v>2526400</v>
      </c>
    </row>
    <row r="461" spans="2:24">
      <c r="B461" s="20">
        <v>4</v>
      </c>
      <c r="C461" s="25">
        <v>3712000</v>
      </c>
      <c r="D461" s="11">
        <f>IF(AND($N461&gt;' '!F$13,' '!F$13&gt;=$C461),1,0)</f>
        <v>0</v>
      </c>
      <c r="E461" s="11">
        <f>IF(AND($N461&gt;' '!G$13,' '!G$13&gt;=$C461),1,0)</f>
        <v>0</v>
      </c>
      <c r="F461" s="11">
        <f>IF(AND($N461&gt;' '!H$13,' '!H$13&gt;=$C461),1,0)</f>
        <v>0</v>
      </c>
      <c r="G461" s="11">
        <f>IF(AND($N461&gt;' '!I$13,' '!I$13&gt;=$C461),1,0)</f>
        <v>0</v>
      </c>
      <c r="H461" s="11">
        <f>IF(AND($N461&gt;' '!J$13,' '!J$13&gt;=$C461),1,0)</f>
        <v>0</v>
      </c>
      <c r="I461" s="11">
        <f>IF(AND($N461&gt;' '!K$13,' '!K$13&gt;=$C461),1,0)</f>
        <v>0</v>
      </c>
      <c r="J461" s="11">
        <f>IF(AND($N461&gt;' '!L$13,' '!L$13&gt;=$C461),1,0)</f>
        <v>0</v>
      </c>
      <c r="K461" s="11">
        <f>IF(AND($N461&gt;' '!M$13,' '!M$13&gt;=$C461),1,0)</f>
        <v>0</v>
      </c>
      <c r="L461" s="11">
        <f>IF(AND($N461&gt;' '!N$13,' '!N$13&gt;=$C461),1,0)</f>
        <v>0</v>
      </c>
      <c r="M461" s="11">
        <f>IF(AND($N461&gt;' '!O$13,' '!O$13&gt;=$C461),1,0)</f>
        <v>0</v>
      </c>
      <c r="N461" s="25">
        <v>3716000</v>
      </c>
      <c r="O461" s="17">
        <v>2529600</v>
      </c>
      <c r="P461" s="17">
        <v>2529600</v>
      </c>
      <c r="Q461" s="17">
        <v>2529600</v>
      </c>
      <c r="R461" s="17">
        <v>2529600</v>
      </c>
      <c r="S461" s="17">
        <v>2529600</v>
      </c>
      <c r="T461" s="17">
        <v>2529600</v>
      </c>
      <c r="U461" s="17">
        <v>2529600</v>
      </c>
      <c r="V461" s="17">
        <v>2529600</v>
      </c>
      <c r="W461" s="17">
        <v>2529600</v>
      </c>
      <c r="X461" s="17">
        <v>2529600</v>
      </c>
    </row>
    <row r="462" spans="2:24">
      <c r="B462" s="18">
        <v>5</v>
      </c>
      <c r="C462" s="25">
        <v>3716000</v>
      </c>
      <c r="D462" s="11">
        <f>IF(AND($N462&gt;' '!F$13,' '!F$13&gt;=$C462),1,0)</f>
        <v>0</v>
      </c>
      <c r="E462" s="11">
        <f>IF(AND($N462&gt;' '!G$13,' '!G$13&gt;=$C462),1,0)</f>
        <v>0</v>
      </c>
      <c r="F462" s="11">
        <f>IF(AND($N462&gt;' '!H$13,' '!H$13&gt;=$C462),1,0)</f>
        <v>0</v>
      </c>
      <c r="G462" s="11">
        <f>IF(AND($N462&gt;' '!I$13,' '!I$13&gt;=$C462),1,0)</f>
        <v>0</v>
      </c>
      <c r="H462" s="11">
        <f>IF(AND($N462&gt;' '!J$13,' '!J$13&gt;=$C462),1,0)</f>
        <v>0</v>
      </c>
      <c r="I462" s="11">
        <f>IF(AND($N462&gt;' '!K$13,' '!K$13&gt;=$C462),1,0)</f>
        <v>0</v>
      </c>
      <c r="J462" s="11">
        <f>IF(AND($N462&gt;' '!L$13,' '!L$13&gt;=$C462),1,0)</f>
        <v>0</v>
      </c>
      <c r="K462" s="11">
        <f>IF(AND($N462&gt;' '!M$13,' '!M$13&gt;=$C462),1,0)</f>
        <v>0</v>
      </c>
      <c r="L462" s="11">
        <f>IF(AND($N462&gt;' '!N$13,' '!N$13&gt;=$C462),1,0)</f>
        <v>0</v>
      </c>
      <c r="M462" s="11">
        <f>IF(AND($N462&gt;' '!O$13,' '!O$13&gt;=$C462),1,0)</f>
        <v>0</v>
      </c>
      <c r="N462" s="25">
        <v>3720000</v>
      </c>
      <c r="O462" s="17">
        <v>2532800</v>
      </c>
      <c r="P462" s="17">
        <v>2532800</v>
      </c>
      <c r="Q462" s="17">
        <v>2532800</v>
      </c>
      <c r="R462" s="17">
        <v>2532800</v>
      </c>
      <c r="S462" s="17">
        <v>2532800</v>
      </c>
      <c r="T462" s="17">
        <v>2532800</v>
      </c>
      <c r="U462" s="17">
        <v>2532800</v>
      </c>
      <c r="V462" s="17">
        <v>2532800</v>
      </c>
      <c r="W462" s="17">
        <v>2532800</v>
      </c>
      <c r="X462" s="17">
        <v>2532800</v>
      </c>
    </row>
    <row r="463" spans="2:24">
      <c r="B463" s="20">
        <v>1</v>
      </c>
      <c r="C463" s="25">
        <v>3720000</v>
      </c>
      <c r="D463" s="11">
        <f>IF(AND($N463&gt;' '!F$13,' '!F$13&gt;=$C463),1,0)</f>
        <v>0</v>
      </c>
      <c r="E463" s="11">
        <f>IF(AND($N463&gt;' '!G$13,' '!G$13&gt;=$C463),1,0)</f>
        <v>0</v>
      </c>
      <c r="F463" s="11">
        <f>IF(AND($N463&gt;' '!H$13,' '!H$13&gt;=$C463),1,0)</f>
        <v>0</v>
      </c>
      <c r="G463" s="11">
        <f>IF(AND($N463&gt;' '!I$13,' '!I$13&gt;=$C463),1,0)</f>
        <v>0</v>
      </c>
      <c r="H463" s="11">
        <f>IF(AND($N463&gt;' '!J$13,' '!J$13&gt;=$C463),1,0)</f>
        <v>0</v>
      </c>
      <c r="I463" s="11">
        <f>IF(AND($N463&gt;' '!K$13,' '!K$13&gt;=$C463),1,0)</f>
        <v>0</v>
      </c>
      <c r="J463" s="11">
        <f>IF(AND($N463&gt;' '!L$13,' '!L$13&gt;=$C463),1,0)</f>
        <v>0</v>
      </c>
      <c r="K463" s="11">
        <f>IF(AND($N463&gt;' '!M$13,' '!M$13&gt;=$C463),1,0)</f>
        <v>0</v>
      </c>
      <c r="L463" s="11">
        <f>IF(AND($N463&gt;' '!N$13,' '!N$13&gt;=$C463),1,0)</f>
        <v>0</v>
      </c>
      <c r="M463" s="11">
        <f>IF(AND($N463&gt;' '!O$13,' '!O$13&gt;=$C463),1,0)</f>
        <v>0</v>
      </c>
      <c r="N463" s="25">
        <v>3724000</v>
      </c>
      <c r="O463" s="17">
        <v>2536000</v>
      </c>
      <c r="P463" s="17">
        <v>2536000</v>
      </c>
      <c r="Q463" s="17">
        <v>2536000</v>
      </c>
      <c r="R463" s="17">
        <v>2536000</v>
      </c>
      <c r="S463" s="17">
        <v>2536000</v>
      </c>
      <c r="T463" s="17">
        <v>2536000</v>
      </c>
      <c r="U463" s="17">
        <v>2536000</v>
      </c>
      <c r="V463" s="17">
        <v>2536000</v>
      </c>
      <c r="W463" s="17">
        <v>2536000</v>
      </c>
      <c r="X463" s="17">
        <v>2536000</v>
      </c>
    </row>
    <row r="464" spans="2:24">
      <c r="B464" s="20">
        <v>2</v>
      </c>
      <c r="C464" s="25">
        <v>3724000</v>
      </c>
      <c r="D464" s="11">
        <f>IF(AND($N464&gt;' '!F$13,' '!F$13&gt;=$C464),1,0)</f>
        <v>0</v>
      </c>
      <c r="E464" s="11">
        <f>IF(AND($N464&gt;' '!G$13,' '!G$13&gt;=$C464),1,0)</f>
        <v>0</v>
      </c>
      <c r="F464" s="11">
        <f>IF(AND($N464&gt;' '!H$13,' '!H$13&gt;=$C464),1,0)</f>
        <v>0</v>
      </c>
      <c r="G464" s="11">
        <f>IF(AND($N464&gt;' '!I$13,' '!I$13&gt;=$C464),1,0)</f>
        <v>0</v>
      </c>
      <c r="H464" s="11">
        <f>IF(AND($N464&gt;' '!J$13,' '!J$13&gt;=$C464),1,0)</f>
        <v>0</v>
      </c>
      <c r="I464" s="11">
        <f>IF(AND($N464&gt;' '!K$13,' '!K$13&gt;=$C464),1,0)</f>
        <v>0</v>
      </c>
      <c r="J464" s="11">
        <f>IF(AND($N464&gt;' '!L$13,' '!L$13&gt;=$C464),1,0)</f>
        <v>0</v>
      </c>
      <c r="K464" s="11">
        <f>IF(AND($N464&gt;' '!M$13,' '!M$13&gt;=$C464),1,0)</f>
        <v>0</v>
      </c>
      <c r="L464" s="11">
        <f>IF(AND($N464&gt;' '!N$13,' '!N$13&gt;=$C464),1,0)</f>
        <v>0</v>
      </c>
      <c r="M464" s="11">
        <f>IF(AND($N464&gt;' '!O$13,' '!O$13&gt;=$C464),1,0)</f>
        <v>0</v>
      </c>
      <c r="N464" s="25">
        <v>3728000</v>
      </c>
      <c r="O464" s="17">
        <v>2539200</v>
      </c>
      <c r="P464" s="17">
        <v>2539200</v>
      </c>
      <c r="Q464" s="17">
        <v>2539200</v>
      </c>
      <c r="R464" s="17">
        <v>2539200</v>
      </c>
      <c r="S464" s="17">
        <v>2539200</v>
      </c>
      <c r="T464" s="17">
        <v>2539200</v>
      </c>
      <c r="U464" s="17">
        <v>2539200</v>
      </c>
      <c r="V464" s="17">
        <v>2539200</v>
      </c>
      <c r="W464" s="17">
        <v>2539200</v>
      </c>
      <c r="X464" s="17">
        <v>2539200</v>
      </c>
    </row>
    <row r="465" spans="2:24">
      <c r="B465" s="20">
        <v>3</v>
      </c>
      <c r="C465" s="26">
        <v>3728000</v>
      </c>
      <c r="D465" s="11">
        <f>IF(AND($N465&gt;' '!F$13,' '!F$13&gt;=$C465),1,0)</f>
        <v>0</v>
      </c>
      <c r="E465" s="11">
        <f>IF(AND($N465&gt;' '!G$13,' '!G$13&gt;=$C465),1,0)</f>
        <v>0</v>
      </c>
      <c r="F465" s="11">
        <f>IF(AND($N465&gt;' '!H$13,' '!H$13&gt;=$C465),1,0)</f>
        <v>0</v>
      </c>
      <c r="G465" s="11">
        <f>IF(AND($N465&gt;' '!I$13,' '!I$13&gt;=$C465),1,0)</f>
        <v>0</v>
      </c>
      <c r="H465" s="11">
        <f>IF(AND($N465&gt;' '!J$13,' '!J$13&gt;=$C465),1,0)</f>
        <v>0</v>
      </c>
      <c r="I465" s="11">
        <f>IF(AND($N465&gt;' '!K$13,' '!K$13&gt;=$C465),1,0)</f>
        <v>0</v>
      </c>
      <c r="J465" s="11">
        <f>IF(AND($N465&gt;' '!L$13,' '!L$13&gt;=$C465),1,0)</f>
        <v>0</v>
      </c>
      <c r="K465" s="11">
        <f>IF(AND($N465&gt;' '!M$13,' '!M$13&gt;=$C465),1,0)</f>
        <v>0</v>
      </c>
      <c r="L465" s="11">
        <f>IF(AND($N465&gt;' '!N$13,' '!N$13&gt;=$C465),1,0)</f>
        <v>0</v>
      </c>
      <c r="M465" s="11">
        <f>IF(AND($N465&gt;' '!O$13,' '!O$13&gt;=$C465),1,0)</f>
        <v>0</v>
      </c>
      <c r="N465" s="26">
        <v>3732000</v>
      </c>
      <c r="O465" s="17">
        <v>2542400</v>
      </c>
      <c r="P465" s="17">
        <v>2542400</v>
      </c>
      <c r="Q465" s="17">
        <v>2542400</v>
      </c>
      <c r="R465" s="17">
        <v>2542400</v>
      </c>
      <c r="S465" s="17">
        <v>2542400</v>
      </c>
      <c r="T465" s="17">
        <v>2542400</v>
      </c>
      <c r="U465" s="17">
        <v>2542400</v>
      </c>
      <c r="V465" s="17">
        <v>2542400</v>
      </c>
      <c r="W465" s="17">
        <v>2542400</v>
      </c>
      <c r="X465" s="17">
        <v>2542400</v>
      </c>
    </row>
    <row r="466" spans="2:24">
      <c r="B466" s="20">
        <v>4</v>
      </c>
      <c r="C466" s="25">
        <v>3732000</v>
      </c>
      <c r="D466" s="11">
        <f>IF(AND($N466&gt;' '!F$13,' '!F$13&gt;=$C466),1,0)</f>
        <v>0</v>
      </c>
      <c r="E466" s="11">
        <f>IF(AND($N466&gt;' '!G$13,' '!G$13&gt;=$C466),1,0)</f>
        <v>0</v>
      </c>
      <c r="F466" s="11">
        <f>IF(AND($N466&gt;' '!H$13,' '!H$13&gt;=$C466),1,0)</f>
        <v>0</v>
      </c>
      <c r="G466" s="11">
        <f>IF(AND($N466&gt;' '!I$13,' '!I$13&gt;=$C466),1,0)</f>
        <v>0</v>
      </c>
      <c r="H466" s="11">
        <f>IF(AND($N466&gt;' '!J$13,' '!J$13&gt;=$C466),1,0)</f>
        <v>0</v>
      </c>
      <c r="I466" s="11">
        <f>IF(AND($N466&gt;' '!K$13,' '!K$13&gt;=$C466),1,0)</f>
        <v>0</v>
      </c>
      <c r="J466" s="11">
        <f>IF(AND($N466&gt;' '!L$13,' '!L$13&gt;=$C466),1,0)</f>
        <v>0</v>
      </c>
      <c r="K466" s="11">
        <f>IF(AND($N466&gt;' '!M$13,' '!M$13&gt;=$C466),1,0)</f>
        <v>0</v>
      </c>
      <c r="L466" s="11">
        <f>IF(AND($N466&gt;' '!N$13,' '!N$13&gt;=$C466),1,0)</f>
        <v>0</v>
      </c>
      <c r="M466" s="11">
        <f>IF(AND($N466&gt;' '!O$13,' '!O$13&gt;=$C466),1,0)</f>
        <v>0</v>
      </c>
      <c r="N466" s="25">
        <v>3736000</v>
      </c>
      <c r="O466" s="17">
        <v>2545600</v>
      </c>
      <c r="P466" s="17">
        <v>2545600</v>
      </c>
      <c r="Q466" s="17">
        <v>2545600</v>
      </c>
      <c r="R466" s="17">
        <v>2545600</v>
      </c>
      <c r="S466" s="17">
        <v>2545600</v>
      </c>
      <c r="T466" s="17">
        <v>2545600</v>
      </c>
      <c r="U466" s="17">
        <v>2545600</v>
      </c>
      <c r="V466" s="17">
        <v>2545600</v>
      </c>
      <c r="W466" s="17">
        <v>2545600</v>
      </c>
      <c r="X466" s="17">
        <v>2545600</v>
      </c>
    </row>
    <row r="467" spans="2:24">
      <c r="B467" s="18">
        <v>5</v>
      </c>
      <c r="C467" s="25">
        <v>3736000</v>
      </c>
      <c r="D467" s="11">
        <f>IF(AND($N467&gt;' '!F$13,' '!F$13&gt;=$C467),1,0)</f>
        <v>0</v>
      </c>
      <c r="E467" s="11">
        <f>IF(AND($N467&gt;' '!G$13,' '!G$13&gt;=$C467),1,0)</f>
        <v>0</v>
      </c>
      <c r="F467" s="11">
        <f>IF(AND($N467&gt;' '!H$13,' '!H$13&gt;=$C467),1,0)</f>
        <v>0</v>
      </c>
      <c r="G467" s="11">
        <f>IF(AND($N467&gt;' '!I$13,' '!I$13&gt;=$C467),1,0)</f>
        <v>0</v>
      </c>
      <c r="H467" s="11">
        <f>IF(AND($N467&gt;' '!J$13,' '!J$13&gt;=$C467),1,0)</f>
        <v>0</v>
      </c>
      <c r="I467" s="11">
        <f>IF(AND($N467&gt;' '!K$13,' '!K$13&gt;=$C467),1,0)</f>
        <v>0</v>
      </c>
      <c r="J467" s="11">
        <f>IF(AND($N467&gt;' '!L$13,' '!L$13&gt;=$C467),1,0)</f>
        <v>0</v>
      </c>
      <c r="K467" s="11">
        <f>IF(AND($N467&gt;' '!M$13,' '!M$13&gt;=$C467),1,0)</f>
        <v>0</v>
      </c>
      <c r="L467" s="11">
        <f>IF(AND($N467&gt;' '!N$13,' '!N$13&gt;=$C467),1,0)</f>
        <v>0</v>
      </c>
      <c r="M467" s="11">
        <f>IF(AND($N467&gt;' '!O$13,' '!O$13&gt;=$C467),1,0)</f>
        <v>0</v>
      </c>
      <c r="N467" s="25">
        <v>3740000</v>
      </c>
      <c r="O467" s="17">
        <v>2548800</v>
      </c>
      <c r="P467" s="17">
        <v>2548800</v>
      </c>
      <c r="Q467" s="17">
        <v>2548800</v>
      </c>
      <c r="R467" s="17">
        <v>2548800</v>
      </c>
      <c r="S467" s="17">
        <v>2548800</v>
      </c>
      <c r="T467" s="17">
        <v>2548800</v>
      </c>
      <c r="U467" s="17">
        <v>2548800</v>
      </c>
      <c r="V467" s="17">
        <v>2548800</v>
      </c>
      <c r="W467" s="17">
        <v>2548800</v>
      </c>
      <c r="X467" s="17">
        <v>2548800</v>
      </c>
    </row>
    <row r="468" spans="2:24">
      <c r="B468" s="20">
        <v>1</v>
      </c>
      <c r="C468" s="25">
        <v>3740000</v>
      </c>
      <c r="D468" s="11">
        <f>IF(AND($N468&gt;' '!F$13,' '!F$13&gt;=$C468),1,0)</f>
        <v>0</v>
      </c>
      <c r="E468" s="11">
        <f>IF(AND($N468&gt;' '!G$13,' '!G$13&gt;=$C468),1,0)</f>
        <v>0</v>
      </c>
      <c r="F468" s="11">
        <f>IF(AND($N468&gt;' '!H$13,' '!H$13&gt;=$C468),1,0)</f>
        <v>0</v>
      </c>
      <c r="G468" s="11">
        <f>IF(AND($N468&gt;' '!I$13,' '!I$13&gt;=$C468),1,0)</f>
        <v>0</v>
      </c>
      <c r="H468" s="11">
        <f>IF(AND($N468&gt;' '!J$13,' '!J$13&gt;=$C468),1,0)</f>
        <v>0</v>
      </c>
      <c r="I468" s="11">
        <f>IF(AND($N468&gt;' '!K$13,' '!K$13&gt;=$C468),1,0)</f>
        <v>0</v>
      </c>
      <c r="J468" s="11">
        <f>IF(AND($N468&gt;' '!L$13,' '!L$13&gt;=$C468),1,0)</f>
        <v>0</v>
      </c>
      <c r="K468" s="11">
        <f>IF(AND($N468&gt;' '!M$13,' '!M$13&gt;=$C468),1,0)</f>
        <v>0</v>
      </c>
      <c r="L468" s="11">
        <f>IF(AND($N468&gt;' '!N$13,' '!N$13&gt;=$C468),1,0)</f>
        <v>0</v>
      </c>
      <c r="M468" s="11">
        <f>IF(AND($N468&gt;' '!O$13,' '!O$13&gt;=$C468),1,0)</f>
        <v>0</v>
      </c>
      <c r="N468" s="25">
        <v>3744000</v>
      </c>
      <c r="O468" s="17">
        <v>2552000</v>
      </c>
      <c r="P468" s="17">
        <v>2552000</v>
      </c>
      <c r="Q468" s="17">
        <v>2552000</v>
      </c>
      <c r="R468" s="17">
        <v>2552000</v>
      </c>
      <c r="S468" s="17">
        <v>2552000</v>
      </c>
      <c r="T468" s="17">
        <v>2552000</v>
      </c>
      <c r="U468" s="17">
        <v>2552000</v>
      </c>
      <c r="V468" s="17">
        <v>2552000</v>
      </c>
      <c r="W468" s="17">
        <v>2552000</v>
      </c>
      <c r="X468" s="17">
        <v>2552000</v>
      </c>
    </row>
    <row r="469" spans="2:24">
      <c r="B469" s="20">
        <v>2</v>
      </c>
      <c r="C469" s="25">
        <v>3744000</v>
      </c>
      <c r="D469" s="11">
        <f>IF(AND($N469&gt;' '!F$13,' '!F$13&gt;=$C469),1,0)</f>
        <v>0</v>
      </c>
      <c r="E469" s="11">
        <f>IF(AND($N469&gt;' '!G$13,' '!G$13&gt;=$C469),1,0)</f>
        <v>0</v>
      </c>
      <c r="F469" s="11">
        <f>IF(AND($N469&gt;' '!H$13,' '!H$13&gt;=$C469),1,0)</f>
        <v>0</v>
      </c>
      <c r="G469" s="11">
        <f>IF(AND($N469&gt;' '!I$13,' '!I$13&gt;=$C469),1,0)</f>
        <v>0</v>
      </c>
      <c r="H469" s="11">
        <f>IF(AND($N469&gt;' '!J$13,' '!J$13&gt;=$C469),1,0)</f>
        <v>0</v>
      </c>
      <c r="I469" s="11">
        <f>IF(AND($N469&gt;' '!K$13,' '!K$13&gt;=$C469),1,0)</f>
        <v>0</v>
      </c>
      <c r="J469" s="11">
        <f>IF(AND($N469&gt;' '!L$13,' '!L$13&gt;=$C469),1,0)</f>
        <v>0</v>
      </c>
      <c r="K469" s="11">
        <f>IF(AND($N469&gt;' '!M$13,' '!M$13&gt;=$C469),1,0)</f>
        <v>0</v>
      </c>
      <c r="L469" s="11">
        <f>IF(AND($N469&gt;' '!N$13,' '!N$13&gt;=$C469),1,0)</f>
        <v>0</v>
      </c>
      <c r="M469" s="11">
        <f>IF(AND($N469&gt;' '!O$13,' '!O$13&gt;=$C469),1,0)</f>
        <v>0</v>
      </c>
      <c r="N469" s="25">
        <v>3748000</v>
      </c>
      <c r="O469" s="17">
        <v>2555200</v>
      </c>
      <c r="P469" s="17">
        <v>2555200</v>
      </c>
      <c r="Q469" s="17">
        <v>2555200</v>
      </c>
      <c r="R469" s="17">
        <v>2555200</v>
      </c>
      <c r="S469" s="17">
        <v>2555200</v>
      </c>
      <c r="T469" s="17">
        <v>2555200</v>
      </c>
      <c r="U469" s="17">
        <v>2555200</v>
      </c>
      <c r="V469" s="17">
        <v>2555200</v>
      </c>
      <c r="W469" s="17">
        <v>2555200</v>
      </c>
      <c r="X469" s="17">
        <v>2555200</v>
      </c>
    </row>
    <row r="470" spans="2:24">
      <c r="B470" s="20">
        <v>3</v>
      </c>
      <c r="C470" s="26">
        <v>3748000</v>
      </c>
      <c r="D470" s="11">
        <f>IF(AND($N470&gt;' '!F$13,' '!F$13&gt;=$C470),1,0)</f>
        <v>0</v>
      </c>
      <c r="E470" s="11">
        <f>IF(AND($N470&gt;' '!G$13,' '!G$13&gt;=$C470),1,0)</f>
        <v>0</v>
      </c>
      <c r="F470" s="11">
        <f>IF(AND($N470&gt;' '!H$13,' '!H$13&gt;=$C470),1,0)</f>
        <v>0</v>
      </c>
      <c r="G470" s="11">
        <f>IF(AND($N470&gt;' '!I$13,' '!I$13&gt;=$C470),1,0)</f>
        <v>0</v>
      </c>
      <c r="H470" s="11">
        <f>IF(AND($N470&gt;' '!J$13,' '!J$13&gt;=$C470),1,0)</f>
        <v>0</v>
      </c>
      <c r="I470" s="11">
        <f>IF(AND($N470&gt;' '!K$13,' '!K$13&gt;=$C470),1,0)</f>
        <v>0</v>
      </c>
      <c r="J470" s="11">
        <f>IF(AND($N470&gt;' '!L$13,' '!L$13&gt;=$C470),1,0)</f>
        <v>0</v>
      </c>
      <c r="K470" s="11">
        <f>IF(AND($N470&gt;' '!M$13,' '!M$13&gt;=$C470),1,0)</f>
        <v>0</v>
      </c>
      <c r="L470" s="11">
        <f>IF(AND($N470&gt;' '!N$13,' '!N$13&gt;=$C470),1,0)</f>
        <v>0</v>
      </c>
      <c r="M470" s="11">
        <f>IF(AND($N470&gt;' '!O$13,' '!O$13&gt;=$C470),1,0)</f>
        <v>0</v>
      </c>
      <c r="N470" s="26">
        <v>3752000</v>
      </c>
      <c r="O470" s="17">
        <v>2558400</v>
      </c>
      <c r="P470" s="17">
        <v>2558400</v>
      </c>
      <c r="Q470" s="17">
        <v>2558400</v>
      </c>
      <c r="R470" s="17">
        <v>2558400</v>
      </c>
      <c r="S470" s="17">
        <v>2558400</v>
      </c>
      <c r="T470" s="17">
        <v>2558400</v>
      </c>
      <c r="U470" s="17">
        <v>2558400</v>
      </c>
      <c r="V470" s="17">
        <v>2558400</v>
      </c>
      <c r="W470" s="17">
        <v>2558400</v>
      </c>
      <c r="X470" s="17">
        <v>2558400</v>
      </c>
    </row>
    <row r="471" spans="2:24">
      <c r="B471" s="20">
        <v>4</v>
      </c>
      <c r="C471" s="25">
        <v>3752000</v>
      </c>
      <c r="D471" s="11">
        <f>IF(AND($N471&gt;' '!F$13,' '!F$13&gt;=$C471),1,0)</f>
        <v>0</v>
      </c>
      <c r="E471" s="11">
        <f>IF(AND($N471&gt;' '!G$13,' '!G$13&gt;=$C471),1,0)</f>
        <v>0</v>
      </c>
      <c r="F471" s="11">
        <f>IF(AND($N471&gt;' '!H$13,' '!H$13&gt;=$C471),1,0)</f>
        <v>0</v>
      </c>
      <c r="G471" s="11">
        <f>IF(AND($N471&gt;' '!I$13,' '!I$13&gt;=$C471),1,0)</f>
        <v>0</v>
      </c>
      <c r="H471" s="11">
        <f>IF(AND($N471&gt;' '!J$13,' '!J$13&gt;=$C471),1,0)</f>
        <v>0</v>
      </c>
      <c r="I471" s="11">
        <f>IF(AND($N471&gt;' '!K$13,' '!K$13&gt;=$C471),1,0)</f>
        <v>0</v>
      </c>
      <c r="J471" s="11">
        <f>IF(AND($N471&gt;' '!L$13,' '!L$13&gt;=$C471),1,0)</f>
        <v>0</v>
      </c>
      <c r="K471" s="11">
        <f>IF(AND($N471&gt;' '!M$13,' '!M$13&gt;=$C471),1,0)</f>
        <v>0</v>
      </c>
      <c r="L471" s="11">
        <f>IF(AND($N471&gt;' '!N$13,' '!N$13&gt;=$C471),1,0)</f>
        <v>0</v>
      </c>
      <c r="M471" s="11">
        <f>IF(AND($N471&gt;' '!O$13,' '!O$13&gt;=$C471),1,0)</f>
        <v>0</v>
      </c>
      <c r="N471" s="25">
        <v>3756000</v>
      </c>
      <c r="O471" s="17">
        <v>2561600</v>
      </c>
      <c r="P471" s="17">
        <v>2561600</v>
      </c>
      <c r="Q471" s="17">
        <v>2561600</v>
      </c>
      <c r="R471" s="17">
        <v>2561600</v>
      </c>
      <c r="S471" s="17">
        <v>2561600</v>
      </c>
      <c r="T471" s="17">
        <v>2561600</v>
      </c>
      <c r="U471" s="17">
        <v>2561600</v>
      </c>
      <c r="V471" s="17">
        <v>2561600</v>
      </c>
      <c r="W471" s="17">
        <v>2561600</v>
      </c>
      <c r="X471" s="17">
        <v>2561600</v>
      </c>
    </row>
    <row r="472" spans="2:24">
      <c r="B472" s="18">
        <v>5</v>
      </c>
      <c r="C472" s="25">
        <v>3756000</v>
      </c>
      <c r="D472" s="11">
        <f>IF(AND($N472&gt;' '!F$13,' '!F$13&gt;=$C472),1,0)</f>
        <v>0</v>
      </c>
      <c r="E472" s="11">
        <f>IF(AND($N472&gt;' '!G$13,' '!G$13&gt;=$C472),1,0)</f>
        <v>0</v>
      </c>
      <c r="F472" s="11">
        <f>IF(AND($N472&gt;' '!H$13,' '!H$13&gt;=$C472),1,0)</f>
        <v>0</v>
      </c>
      <c r="G472" s="11">
        <f>IF(AND($N472&gt;' '!I$13,' '!I$13&gt;=$C472),1,0)</f>
        <v>0</v>
      </c>
      <c r="H472" s="11">
        <f>IF(AND($N472&gt;' '!J$13,' '!J$13&gt;=$C472),1,0)</f>
        <v>0</v>
      </c>
      <c r="I472" s="11">
        <f>IF(AND($N472&gt;' '!K$13,' '!K$13&gt;=$C472),1,0)</f>
        <v>0</v>
      </c>
      <c r="J472" s="11">
        <f>IF(AND($N472&gt;' '!L$13,' '!L$13&gt;=$C472),1,0)</f>
        <v>0</v>
      </c>
      <c r="K472" s="11">
        <f>IF(AND($N472&gt;' '!M$13,' '!M$13&gt;=$C472),1,0)</f>
        <v>0</v>
      </c>
      <c r="L472" s="11">
        <f>IF(AND($N472&gt;' '!N$13,' '!N$13&gt;=$C472),1,0)</f>
        <v>0</v>
      </c>
      <c r="M472" s="11">
        <f>IF(AND($N472&gt;' '!O$13,' '!O$13&gt;=$C472),1,0)</f>
        <v>0</v>
      </c>
      <c r="N472" s="25">
        <v>3760000</v>
      </c>
      <c r="O472" s="17">
        <v>2564800</v>
      </c>
      <c r="P472" s="17">
        <v>2564800</v>
      </c>
      <c r="Q472" s="17">
        <v>2564800</v>
      </c>
      <c r="R472" s="17">
        <v>2564800</v>
      </c>
      <c r="S472" s="17">
        <v>2564800</v>
      </c>
      <c r="T472" s="17">
        <v>2564800</v>
      </c>
      <c r="U472" s="17">
        <v>2564800</v>
      </c>
      <c r="V472" s="17">
        <v>2564800</v>
      </c>
      <c r="W472" s="17">
        <v>2564800</v>
      </c>
      <c r="X472" s="17">
        <v>2564800</v>
      </c>
    </row>
    <row r="473" spans="2:24">
      <c r="B473" s="20">
        <v>1</v>
      </c>
      <c r="C473" s="25">
        <v>3760000</v>
      </c>
      <c r="D473" s="11">
        <f>IF(AND($N473&gt;' '!F$13,' '!F$13&gt;=$C473),1,0)</f>
        <v>0</v>
      </c>
      <c r="E473" s="11">
        <f>IF(AND($N473&gt;' '!G$13,' '!G$13&gt;=$C473),1,0)</f>
        <v>0</v>
      </c>
      <c r="F473" s="11">
        <f>IF(AND($N473&gt;' '!H$13,' '!H$13&gt;=$C473),1,0)</f>
        <v>0</v>
      </c>
      <c r="G473" s="11">
        <f>IF(AND($N473&gt;' '!I$13,' '!I$13&gt;=$C473),1,0)</f>
        <v>0</v>
      </c>
      <c r="H473" s="11">
        <f>IF(AND($N473&gt;' '!J$13,' '!J$13&gt;=$C473),1,0)</f>
        <v>0</v>
      </c>
      <c r="I473" s="11">
        <f>IF(AND($N473&gt;' '!K$13,' '!K$13&gt;=$C473),1,0)</f>
        <v>0</v>
      </c>
      <c r="J473" s="11">
        <f>IF(AND($N473&gt;' '!L$13,' '!L$13&gt;=$C473),1,0)</f>
        <v>0</v>
      </c>
      <c r="K473" s="11">
        <f>IF(AND($N473&gt;' '!M$13,' '!M$13&gt;=$C473),1,0)</f>
        <v>0</v>
      </c>
      <c r="L473" s="11">
        <f>IF(AND($N473&gt;' '!N$13,' '!N$13&gt;=$C473),1,0)</f>
        <v>0</v>
      </c>
      <c r="M473" s="11">
        <f>IF(AND($N473&gt;' '!O$13,' '!O$13&gt;=$C473),1,0)</f>
        <v>0</v>
      </c>
      <c r="N473" s="25">
        <v>3764000</v>
      </c>
      <c r="O473" s="17">
        <v>2568000</v>
      </c>
      <c r="P473" s="17">
        <v>2568000</v>
      </c>
      <c r="Q473" s="17">
        <v>2568000</v>
      </c>
      <c r="R473" s="17">
        <v>2568000</v>
      </c>
      <c r="S473" s="17">
        <v>2568000</v>
      </c>
      <c r="T473" s="17">
        <v>2568000</v>
      </c>
      <c r="U473" s="17">
        <v>2568000</v>
      </c>
      <c r="V473" s="17">
        <v>2568000</v>
      </c>
      <c r="W473" s="17">
        <v>2568000</v>
      </c>
      <c r="X473" s="17">
        <v>2568000</v>
      </c>
    </row>
    <row r="474" spans="2:24">
      <c r="B474" s="20">
        <v>2</v>
      </c>
      <c r="C474" s="25">
        <v>3764000</v>
      </c>
      <c r="D474" s="11">
        <f>IF(AND($N474&gt;' '!F$13,' '!F$13&gt;=$C474),1,0)</f>
        <v>0</v>
      </c>
      <c r="E474" s="11">
        <f>IF(AND($N474&gt;' '!G$13,' '!G$13&gt;=$C474),1,0)</f>
        <v>0</v>
      </c>
      <c r="F474" s="11">
        <f>IF(AND($N474&gt;' '!H$13,' '!H$13&gt;=$C474),1,0)</f>
        <v>0</v>
      </c>
      <c r="G474" s="11">
        <f>IF(AND($N474&gt;' '!I$13,' '!I$13&gt;=$C474),1,0)</f>
        <v>0</v>
      </c>
      <c r="H474" s="11">
        <f>IF(AND($N474&gt;' '!J$13,' '!J$13&gt;=$C474),1,0)</f>
        <v>0</v>
      </c>
      <c r="I474" s="11">
        <f>IF(AND($N474&gt;' '!K$13,' '!K$13&gt;=$C474),1,0)</f>
        <v>0</v>
      </c>
      <c r="J474" s="11">
        <f>IF(AND($N474&gt;' '!L$13,' '!L$13&gt;=$C474),1,0)</f>
        <v>0</v>
      </c>
      <c r="K474" s="11">
        <f>IF(AND($N474&gt;' '!M$13,' '!M$13&gt;=$C474),1,0)</f>
        <v>0</v>
      </c>
      <c r="L474" s="11">
        <f>IF(AND($N474&gt;' '!N$13,' '!N$13&gt;=$C474),1,0)</f>
        <v>0</v>
      </c>
      <c r="M474" s="11">
        <f>IF(AND($N474&gt;' '!O$13,' '!O$13&gt;=$C474),1,0)</f>
        <v>0</v>
      </c>
      <c r="N474" s="25">
        <v>3768000</v>
      </c>
      <c r="O474" s="17">
        <v>2571200</v>
      </c>
      <c r="P474" s="17">
        <v>2571200</v>
      </c>
      <c r="Q474" s="17">
        <v>2571200</v>
      </c>
      <c r="R474" s="17">
        <v>2571200</v>
      </c>
      <c r="S474" s="17">
        <v>2571200</v>
      </c>
      <c r="T474" s="17">
        <v>2571200</v>
      </c>
      <c r="U474" s="17">
        <v>2571200</v>
      </c>
      <c r="V474" s="17">
        <v>2571200</v>
      </c>
      <c r="W474" s="17">
        <v>2571200</v>
      </c>
      <c r="X474" s="17">
        <v>2571200</v>
      </c>
    </row>
    <row r="475" spans="2:24">
      <c r="B475" s="20">
        <v>3</v>
      </c>
      <c r="C475" s="26">
        <v>3768000</v>
      </c>
      <c r="D475" s="11">
        <f>IF(AND($N475&gt;' '!F$13,' '!F$13&gt;=$C475),1,0)</f>
        <v>0</v>
      </c>
      <c r="E475" s="11">
        <f>IF(AND($N475&gt;' '!G$13,' '!G$13&gt;=$C475),1,0)</f>
        <v>0</v>
      </c>
      <c r="F475" s="11">
        <f>IF(AND($N475&gt;' '!H$13,' '!H$13&gt;=$C475),1,0)</f>
        <v>0</v>
      </c>
      <c r="G475" s="11">
        <f>IF(AND($N475&gt;' '!I$13,' '!I$13&gt;=$C475),1,0)</f>
        <v>0</v>
      </c>
      <c r="H475" s="11">
        <f>IF(AND($N475&gt;' '!J$13,' '!J$13&gt;=$C475),1,0)</f>
        <v>0</v>
      </c>
      <c r="I475" s="11">
        <f>IF(AND($N475&gt;' '!K$13,' '!K$13&gt;=$C475),1,0)</f>
        <v>0</v>
      </c>
      <c r="J475" s="11">
        <f>IF(AND($N475&gt;' '!L$13,' '!L$13&gt;=$C475),1,0)</f>
        <v>0</v>
      </c>
      <c r="K475" s="11">
        <f>IF(AND($N475&gt;' '!M$13,' '!M$13&gt;=$C475),1,0)</f>
        <v>0</v>
      </c>
      <c r="L475" s="11">
        <f>IF(AND($N475&gt;' '!N$13,' '!N$13&gt;=$C475),1,0)</f>
        <v>0</v>
      </c>
      <c r="M475" s="11">
        <f>IF(AND($N475&gt;' '!O$13,' '!O$13&gt;=$C475),1,0)</f>
        <v>0</v>
      </c>
      <c r="N475" s="26">
        <v>3772000</v>
      </c>
      <c r="O475" s="17">
        <v>2574400</v>
      </c>
      <c r="P475" s="17">
        <v>2574400</v>
      </c>
      <c r="Q475" s="17">
        <v>2574400</v>
      </c>
      <c r="R475" s="17">
        <v>2574400</v>
      </c>
      <c r="S475" s="17">
        <v>2574400</v>
      </c>
      <c r="T475" s="17">
        <v>2574400</v>
      </c>
      <c r="U475" s="17">
        <v>2574400</v>
      </c>
      <c r="V475" s="17">
        <v>2574400</v>
      </c>
      <c r="W475" s="17">
        <v>2574400</v>
      </c>
      <c r="X475" s="17">
        <v>2574400</v>
      </c>
    </row>
    <row r="476" spans="2:24">
      <c r="B476" s="20">
        <v>4</v>
      </c>
      <c r="C476" s="25">
        <v>3772000</v>
      </c>
      <c r="D476" s="11">
        <f>IF(AND($N476&gt;' '!F$13,' '!F$13&gt;=$C476),1,0)</f>
        <v>0</v>
      </c>
      <c r="E476" s="11">
        <f>IF(AND($N476&gt;' '!G$13,' '!G$13&gt;=$C476),1,0)</f>
        <v>0</v>
      </c>
      <c r="F476" s="11">
        <f>IF(AND($N476&gt;' '!H$13,' '!H$13&gt;=$C476),1,0)</f>
        <v>0</v>
      </c>
      <c r="G476" s="11">
        <f>IF(AND($N476&gt;' '!I$13,' '!I$13&gt;=$C476),1,0)</f>
        <v>0</v>
      </c>
      <c r="H476" s="11">
        <f>IF(AND($N476&gt;' '!J$13,' '!J$13&gt;=$C476),1,0)</f>
        <v>0</v>
      </c>
      <c r="I476" s="11">
        <f>IF(AND($N476&gt;' '!K$13,' '!K$13&gt;=$C476),1,0)</f>
        <v>0</v>
      </c>
      <c r="J476" s="11">
        <f>IF(AND($N476&gt;' '!L$13,' '!L$13&gt;=$C476),1,0)</f>
        <v>0</v>
      </c>
      <c r="K476" s="11">
        <f>IF(AND($N476&gt;' '!M$13,' '!M$13&gt;=$C476),1,0)</f>
        <v>0</v>
      </c>
      <c r="L476" s="11">
        <f>IF(AND($N476&gt;' '!N$13,' '!N$13&gt;=$C476),1,0)</f>
        <v>0</v>
      </c>
      <c r="M476" s="11">
        <f>IF(AND($N476&gt;' '!O$13,' '!O$13&gt;=$C476),1,0)</f>
        <v>0</v>
      </c>
      <c r="N476" s="25">
        <v>3776000</v>
      </c>
      <c r="O476" s="17">
        <v>2577600</v>
      </c>
      <c r="P476" s="17">
        <v>2577600</v>
      </c>
      <c r="Q476" s="17">
        <v>2577600</v>
      </c>
      <c r="R476" s="17">
        <v>2577600</v>
      </c>
      <c r="S476" s="17">
        <v>2577600</v>
      </c>
      <c r="T476" s="17">
        <v>2577600</v>
      </c>
      <c r="U476" s="17">
        <v>2577600</v>
      </c>
      <c r="V476" s="17">
        <v>2577600</v>
      </c>
      <c r="W476" s="17">
        <v>2577600</v>
      </c>
      <c r="X476" s="17">
        <v>2577600</v>
      </c>
    </row>
    <row r="477" spans="2:24">
      <c r="B477" s="18">
        <v>5</v>
      </c>
      <c r="C477" s="25">
        <v>3776000</v>
      </c>
      <c r="D477" s="11">
        <f>IF(AND($N477&gt;' '!F$13,' '!F$13&gt;=$C477),1,0)</f>
        <v>0</v>
      </c>
      <c r="E477" s="11">
        <f>IF(AND($N477&gt;' '!G$13,' '!G$13&gt;=$C477),1,0)</f>
        <v>0</v>
      </c>
      <c r="F477" s="11">
        <f>IF(AND($N477&gt;' '!H$13,' '!H$13&gt;=$C477),1,0)</f>
        <v>0</v>
      </c>
      <c r="G477" s="11">
        <f>IF(AND($N477&gt;' '!I$13,' '!I$13&gt;=$C477),1,0)</f>
        <v>0</v>
      </c>
      <c r="H477" s="11">
        <f>IF(AND($N477&gt;' '!J$13,' '!J$13&gt;=$C477),1,0)</f>
        <v>0</v>
      </c>
      <c r="I477" s="11">
        <f>IF(AND($N477&gt;' '!K$13,' '!K$13&gt;=$C477),1,0)</f>
        <v>0</v>
      </c>
      <c r="J477" s="11">
        <f>IF(AND($N477&gt;' '!L$13,' '!L$13&gt;=$C477),1,0)</f>
        <v>0</v>
      </c>
      <c r="K477" s="11">
        <f>IF(AND($N477&gt;' '!M$13,' '!M$13&gt;=$C477),1,0)</f>
        <v>0</v>
      </c>
      <c r="L477" s="11">
        <f>IF(AND($N477&gt;' '!N$13,' '!N$13&gt;=$C477),1,0)</f>
        <v>0</v>
      </c>
      <c r="M477" s="11">
        <f>IF(AND($N477&gt;' '!O$13,' '!O$13&gt;=$C477),1,0)</f>
        <v>0</v>
      </c>
      <c r="N477" s="25">
        <v>3780000</v>
      </c>
      <c r="O477" s="17">
        <v>2580800</v>
      </c>
      <c r="P477" s="17">
        <v>2580800</v>
      </c>
      <c r="Q477" s="17">
        <v>2580800</v>
      </c>
      <c r="R477" s="17">
        <v>2580800</v>
      </c>
      <c r="S477" s="17">
        <v>2580800</v>
      </c>
      <c r="T477" s="17">
        <v>2580800</v>
      </c>
      <c r="U477" s="17">
        <v>2580800</v>
      </c>
      <c r="V477" s="17">
        <v>2580800</v>
      </c>
      <c r="W477" s="17">
        <v>2580800</v>
      </c>
      <c r="X477" s="17">
        <v>2580800</v>
      </c>
    </row>
    <row r="478" spans="2:24">
      <c r="B478" s="20">
        <v>1</v>
      </c>
      <c r="C478" s="25">
        <v>3780000</v>
      </c>
      <c r="D478" s="11">
        <f>IF(AND($N478&gt;' '!F$13,' '!F$13&gt;=$C478),1,0)</f>
        <v>0</v>
      </c>
      <c r="E478" s="11">
        <f>IF(AND($N478&gt;' '!G$13,' '!G$13&gt;=$C478),1,0)</f>
        <v>0</v>
      </c>
      <c r="F478" s="11">
        <f>IF(AND($N478&gt;' '!H$13,' '!H$13&gt;=$C478),1,0)</f>
        <v>0</v>
      </c>
      <c r="G478" s="11">
        <f>IF(AND($N478&gt;' '!I$13,' '!I$13&gt;=$C478),1,0)</f>
        <v>0</v>
      </c>
      <c r="H478" s="11">
        <f>IF(AND($N478&gt;' '!J$13,' '!J$13&gt;=$C478),1,0)</f>
        <v>0</v>
      </c>
      <c r="I478" s="11">
        <f>IF(AND($N478&gt;' '!K$13,' '!K$13&gt;=$C478),1,0)</f>
        <v>0</v>
      </c>
      <c r="J478" s="11">
        <f>IF(AND($N478&gt;' '!L$13,' '!L$13&gt;=$C478),1,0)</f>
        <v>0</v>
      </c>
      <c r="K478" s="11">
        <f>IF(AND($N478&gt;' '!M$13,' '!M$13&gt;=$C478),1,0)</f>
        <v>0</v>
      </c>
      <c r="L478" s="11">
        <f>IF(AND($N478&gt;' '!N$13,' '!N$13&gt;=$C478),1,0)</f>
        <v>0</v>
      </c>
      <c r="M478" s="11">
        <f>IF(AND($N478&gt;' '!O$13,' '!O$13&gt;=$C478),1,0)</f>
        <v>0</v>
      </c>
      <c r="N478" s="25">
        <v>3784000</v>
      </c>
      <c r="O478" s="17">
        <v>2584000</v>
      </c>
      <c r="P478" s="17">
        <v>2584000</v>
      </c>
      <c r="Q478" s="17">
        <v>2584000</v>
      </c>
      <c r="R478" s="17">
        <v>2584000</v>
      </c>
      <c r="S478" s="17">
        <v>2584000</v>
      </c>
      <c r="T478" s="17">
        <v>2584000</v>
      </c>
      <c r="U478" s="17">
        <v>2584000</v>
      </c>
      <c r="V478" s="17">
        <v>2584000</v>
      </c>
      <c r="W478" s="17">
        <v>2584000</v>
      </c>
      <c r="X478" s="17">
        <v>2584000</v>
      </c>
    </row>
    <row r="479" spans="2:24">
      <c r="B479" s="20">
        <v>2</v>
      </c>
      <c r="C479" s="25">
        <v>3784000</v>
      </c>
      <c r="D479" s="11">
        <f>IF(AND($N479&gt;' '!F$13,' '!F$13&gt;=$C479),1,0)</f>
        <v>0</v>
      </c>
      <c r="E479" s="11">
        <f>IF(AND($N479&gt;' '!G$13,' '!G$13&gt;=$C479),1,0)</f>
        <v>0</v>
      </c>
      <c r="F479" s="11">
        <f>IF(AND($N479&gt;' '!H$13,' '!H$13&gt;=$C479),1,0)</f>
        <v>0</v>
      </c>
      <c r="G479" s="11">
        <f>IF(AND($N479&gt;' '!I$13,' '!I$13&gt;=$C479),1,0)</f>
        <v>0</v>
      </c>
      <c r="H479" s="11">
        <f>IF(AND($N479&gt;' '!J$13,' '!J$13&gt;=$C479),1,0)</f>
        <v>0</v>
      </c>
      <c r="I479" s="11">
        <f>IF(AND($N479&gt;' '!K$13,' '!K$13&gt;=$C479),1,0)</f>
        <v>0</v>
      </c>
      <c r="J479" s="11">
        <f>IF(AND($N479&gt;' '!L$13,' '!L$13&gt;=$C479),1,0)</f>
        <v>0</v>
      </c>
      <c r="K479" s="11">
        <f>IF(AND($N479&gt;' '!M$13,' '!M$13&gt;=$C479),1,0)</f>
        <v>0</v>
      </c>
      <c r="L479" s="11">
        <f>IF(AND($N479&gt;' '!N$13,' '!N$13&gt;=$C479),1,0)</f>
        <v>0</v>
      </c>
      <c r="M479" s="11">
        <f>IF(AND($N479&gt;' '!O$13,' '!O$13&gt;=$C479),1,0)</f>
        <v>0</v>
      </c>
      <c r="N479" s="25">
        <v>3788000</v>
      </c>
      <c r="O479" s="17">
        <v>2587200</v>
      </c>
      <c r="P479" s="17">
        <v>2587200</v>
      </c>
      <c r="Q479" s="17">
        <v>2587200</v>
      </c>
      <c r="R479" s="17">
        <v>2587200</v>
      </c>
      <c r="S479" s="17">
        <v>2587200</v>
      </c>
      <c r="T479" s="17">
        <v>2587200</v>
      </c>
      <c r="U479" s="17">
        <v>2587200</v>
      </c>
      <c r="V479" s="17">
        <v>2587200</v>
      </c>
      <c r="W479" s="17">
        <v>2587200</v>
      </c>
      <c r="X479" s="17">
        <v>2587200</v>
      </c>
    </row>
    <row r="480" spans="2:24">
      <c r="B480" s="20">
        <v>3</v>
      </c>
      <c r="C480" s="26">
        <v>3788000</v>
      </c>
      <c r="D480" s="11">
        <f>IF(AND($N480&gt;' '!F$13,' '!F$13&gt;=$C480),1,0)</f>
        <v>0</v>
      </c>
      <c r="E480" s="11">
        <f>IF(AND($N480&gt;' '!G$13,' '!G$13&gt;=$C480),1,0)</f>
        <v>0</v>
      </c>
      <c r="F480" s="11">
        <f>IF(AND($N480&gt;' '!H$13,' '!H$13&gt;=$C480),1,0)</f>
        <v>0</v>
      </c>
      <c r="G480" s="11">
        <f>IF(AND($N480&gt;' '!I$13,' '!I$13&gt;=$C480),1,0)</f>
        <v>0</v>
      </c>
      <c r="H480" s="11">
        <f>IF(AND($N480&gt;' '!J$13,' '!J$13&gt;=$C480),1,0)</f>
        <v>0</v>
      </c>
      <c r="I480" s="11">
        <f>IF(AND($N480&gt;' '!K$13,' '!K$13&gt;=$C480),1,0)</f>
        <v>0</v>
      </c>
      <c r="J480" s="11">
        <f>IF(AND($N480&gt;' '!L$13,' '!L$13&gt;=$C480),1,0)</f>
        <v>0</v>
      </c>
      <c r="K480" s="11">
        <f>IF(AND($N480&gt;' '!M$13,' '!M$13&gt;=$C480),1,0)</f>
        <v>0</v>
      </c>
      <c r="L480" s="11">
        <f>IF(AND($N480&gt;' '!N$13,' '!N$13&gt;=$C480),1,0)</f>
        <v>0</v>
      </c>
      <c r="M480" s="11">
        <f>IF(AND($N480&gt;' '!O$13,' '!O$13&gt;=$C480),1,0)</f>
        <v>0</v>
      </c>
      <c r="N480" s="26">
        <v>3792000</v>
      </c>
      <c r="O480" s="17">
        <v>2590400</v>
      </c>
      <c r="P480" s="17">
        <v>2590400</v>
      </c>
      <c r="Q480" s="17">
        <v>2590400</v>
      </c>
      <c r="R480" s="17">
        <v>2590400</v>
      </c>
      <c r="S480" s="17">
        <v>2590400</v>
      </c>
      <c r="T480" s="17">
        <v>2590400</v>
      </c>
      <c r="U480" s="17">
        <v>2590400</v>
      </c>
      <c r="V480" s="17">
        <v>2590400</v>
      </c>
      <c r="W480" s="17">
        <v>2590400</v>
      </c>
      <c r="X480" s="17">
        <v>2590400</v>
      </c>
    </row>
    <row r="481" spans="2:24">
      <c r="B481" s="20">
        <v>4</v>
      </c>
      <c r="C481" s="25">
        <v>3792000</v>
      </c>
      <c r="D481" s="11">
        <f>IF(AND($N481&gt;' '!F$13,' '!F$13&gt;=$C481),1,0)</f>
        <v>0</v>
      </c>
      <c r="E481" s="11">
        <f>IF(AND($N481&gt;' '!G$13,' '!G$13&gt;=$C481),1,0)</f>
        <v>0</v>
      </c>
      <c r="F481" s="11">
        <f>IF(AND($N481&gt;' '!H$13,' '!H$13&gt;=$C481),1,0)</f>
        <v>0</v>
      </c>
      <c r="G481" s="11">
        <f>IF(AND($N481&gt;' '!I$13,' '!I$13&gt;=$C481),1,0)</f>
        <v>0</v>
      </c>
      <c r="H481" s="11">
        <f>IF(AND($N481&gt;' '!J$13,' '!J$13&gt;=$C481),1,0)</f>
        <v>0</v>
      </c>
      <c r="I481" s="11">
        <f>IF(AND($N481&gt;' '!K$13,' '!K$13&gt;=$C481),1,0)</f>
        <v>0</v>
      </c>
      <c r="J481" s="11">
        <f>IF(AND($N481&gt;' '!L$13,' '!L$13&gt;=$C481),1,0)</f>
        <v>0</v>
      </c>
      <c r="K481" s="11">
        <f>IF(AND($N481&gt;' '!M$13,' '!M$13&gt;=$C481),1,0)</f>
        <v>0</v>
      </c>
      <c r="L481" s="11">
        <f>IF(AND($N481&gt;' '!N$13,' '!N$13&gt;=$C481),1,0)</f>
        <v>0</v>
      </c>
      <c r="M481" s="11">
        <f>IF(AND($N481&gt;' '!O$13,' '!O$13&gt;=$C481),1,0)</f>
        <v>0</v>
      </c>
      <c r="N481" s="25">
        <v>3796000</v>
      </c>
      <c r="O481" s="17">
        <v>2593600</v>
      </c>
      <c r="P481" s="17">
        <v>2593600</v>
      </c>
      <c r="Q481" s="17">
        <v>2593600</v>
      </c>
      <c r="R481" s="17">
        <v>2593600</v>
      </c>
      <c r="S481" s="17">
        <v>2593600</v>
      </c>
      <c r="T481" s="17">
        <v>2593600</v>
      </c>
      <c r="U481" s="17">
        <v>2593600</v>
      </c>
      <c r="V481" s="17">
        <v>2593600</v>
      </c>
      <c r="W481" s="17">
        <v>2593600</v>
      </c>
      <c r="X481" s="17">
        <v>2593600</v>
      </c>
    </row>
    <row r="482" spans="2:24">
      <c r="B482" s="18">
        <v>5</v>
      </c>
      <c r="C482" s="25">
        <v>3796000</v>
      </c>
      <c r="D482" s="11">
        <f>IF(AND($N482&gt;' '!F$13,' '!F$13&gt;=$C482),1,0)</f>
        <v>0</v>
      </c>
      <c r="E482" s="11">
        <f>IF(AND($N482&gt;' '!G$13,' '!G$13&gt;=$C482),1,0)</f>
        <v>0</v>
      </c>
      <c r="F482" s="11">
        <f>IF(AND($N482&gt;' '!H$13,' '!H$13&gt;=$C482),1,0)</f>
        <v>0</v>
      </c>
      <c r="G482" s="11">
        <f>IF(AND($N482&gt;' '!I$13,' '!I$13&gt;=$C482),1,0)</f>
        <v>0</v>
      </c>
      <c r="H482" s="11">
        <f>IF(AND($N482&gt;' '!J$13,' '!J$13&gt;=$C482),1,0)</f>
        <v>0</v>
      </c>
      <c r="I482" s="11">
        <f>IF(AND($N482&gt;' '!K$13,' '!K$13&gt;=$C482),1,0)</f>
        <v>0</v>
      </c>
      <c r="J482" s="11">
        <f>IF(AND($N482&gt;' '!L$13,' '!L$13&gt;=$C482),1,0)</f>
        <v>0</v>
      </c>
      <c r="K482" s="11">
        <f>IF(AND($N482&gt;' '!M$13,' '!M$13&gt;=$C482),1,0)</f>
        <v>0</v>
      </c>
      <c r="L482" s="11">
        <f>IF(AND($N482&gt;' '!N$13,' '!N$13&gt;=$C482),1,0)</f>
        <v>0</v>
      </c>
      <c r="M482" s="11">
        <f>IF(AND($N482&gt;' '!O$13,' '!O$13&gt;=$C482),1,0)</f>
        <v>0</v>
      </c>
      <c r="N482" s="25">
        <v>3800000</v>
      </c>
      <c r="O482" s="17">
        <v>2596800</v>
      </c>
      <c r="P482" s="17">
        <v>2596800</v>
      </c>
      <c r="Q482" s="17">
        <v>2596800</v>
      </c>
      <c r="R482" s="17">
        <v>2596800</v>
      </c>
      <c r="S482" s="17">
        <v>2596800</v>
      </c>
      <c r="T482" s="17">
        <v>2596800</v>
      </c>
      <c r="U482" s="17">
        <v>2596800</v>
      </c>
      <c r="V482" s="17">
        <v>2596800</v>
      </c>
      <c r="W482" s="17">
        <v>2596800</v>
      </c>
      <c r="X482" s="17">
        <v>2596800</v>
      </c>
    </row>
    <row r="483" spans="2:24">
      <c r="B483" s="20">
        <v>1</v>
      </c>
      <c r="C483" s="25">
        <v>3800000</v>
      </c>
      <c r="D483" s="11">
        <f>IF(AND($N483&gt;' '!F$13,' '!F$13&gt;=$C483),1,0)</f>
        <v>0</v>
      </c>
      <c r="E483" s="11">
        <f>IF(AND($N483&gt;' '!G$13,' '!G$13&gt;=$C483),1,0)</f>
        <v>0</v>
      </c>
      <c r="F483" s="11">
        <f>IF(AND($N483&gt;' '!H$13,' '!H$13&gt;=$C483),1,0)</f>
        <v>0</v>
      </c>
      <c r="G483" s="11">
        <f>IF(AND($N483&gt;' '!I$13,' '!I$13&gt;=$C483),1,0)</f>
        <v>0</v>
      </c>
      <c r="H483" s="11">
        <f>IF(AND($N483&gt;' '!J$13,' '!J$13&gt;=$C483),1,0)</f>
        <v>0</v>
      </c>
      <c r="I483" s="11">
        <f>IF(AND($N483&gt;' '!K$13,' '!K$13&gt;=$C483),1,0)</f>
        <v>0</v>
      </c>
      <c r="J483" s="11">
        <f>IF(AND($N483&gt;' '!L$13,' '!L$13&gt;=$C483),1,0)</f>
        <v>0</v>
      </c>
      <c r="K483" s="11">
        <f>IF(AND($N483&gt;' '!M$13,' '!M$13&gt;=$C483),1,0)</f>
        <v>0</v>
      </c>
      <c r="L483" s="11">
        <f>IF(AND($N483&gt;' '!N$13,' '!N$13&gt;=$C483),1,0)</f>
        <v>0</v>
      </c>
      <c r="M483" s="11">
        <f>IF(AND($N483&gt;' '!O$13,' '!O$13&gt;=$C483),1,0)</f>
        <v>0</v>
      </c>
      <c r="N483" s="25">
        <v>3804000</v>
      </c>
      <c r="O483" s="17">
        <v>2600000</v>
      </c>
      <c r="P483" s="17">
        <v>2600000</v>
      </c>
      <c r="Q483" s="17">
        <v>2600000</v>
      </c>
      <c r="R483" s="17">
        <v>2600000</v>
      </c>
      <c r="S483" s="17">
        <v>2600000</v>
      </c>
      <c r="T483" s="17">
        <v>2600000</v>
      </c>
      <c r="U483" s="17">
        <v>2600000</v>
      </c>
      <c r="V483" s="17">
        <v>2600000</v>
      </c>
      <c r="W483" s="17">
        <v>2600000</v>
      </c>
      <c r="X483" s="17">
        <v>2600000</v>
      </c>
    </row>
    <row r="484" spans="2:24">
      <c r="B484" s="20">
        <v>2</v>
      </c>
      <c r="C484" s="25">
        <v>3804000</v>
      </c>
      <c r="D484" s="11">
        <f>IF(AND($N484&gt;' '!F$13,' '!F$13&gt;=$C484),1,0)</f>
        <v>0</v>
      </c>
      <c r="E484" s="11">
        <f>IF(AND($N484&gt;' '!G$13,' '!G$13&gt;=$C484),1,0)</f>
        <v>0</v>
      </c>
      <c r="F484" s="11">
        <f>IF(AND($N484&gt;' '!H$13,' '!H$13&gt;=$C484),1,0)</f>
        <v>0</v>
      </c>
      <c r="G484" s="11">
        <f>IF(AND($N484&gt;' '!I$13,' '!I$13&gt;=$C484),1,0)</f>
        <v>0</v>
      </c>
      <c r="H484" s="11">
        <f>IF(AND($N484&gt;' '!J$13,' '!J$13&gt;=$C484),1,0)</f>
        <v>0</v>
      </c>
      <c r="I484" s="11">
        <f>IF(AND($N484&gt;' '!K$13,' '!K$13&gt;=$C484),1,0)</f>
        <v>0</v>
      </c>
      <c r="J484" s="11">
        <f>IF(AND($N484&gt;' '!L$13,' '!L$13&gt;=$C484),1,0)</f>
        <v>0</v>
      </c>
      <c r="K484" s="11">
        <f>IF(AND($N484&gt;' '!M$13,' '!M$13&gt;=$C484),1,0)</f>
        <v>0</v>
      </c>
      <c r="L484" s="11">
        <f>IF(AND($N484&gt;' '!N$13,' '!N$13&gt;=$C484),1,0)</f>
        <v>0</v>
      </c>
      <c r="M484" s="11">
        <f>IF(AND($N484&gt;' '!O$13,' '!O$13&gt;=$C484),1,0)</f>
        <v>0</v>
      </c>
      <c r="N484" s="25">
        <v>3808000</v>
      </c>
      <c r="O484" s="17">
        <v>2603200</v>
      </c>
      <c r="P484" s="17">
        <v>2603200</v>
      </c>
      <c r="Q484" s="17">
        <v>2603200</v>
      </c>
      <c r="R484" s="17">
        <v>2603200</v>
      </c>
      <c r="S484" s="17">
        <v>2603200</v>
      </c>
      <c r="T484" s="17">
        <v>2603200</v>
      </c>
      <c r="U484" s="17">
        <v>2603200</v>
      </c>
      <c r="V484" s="17">
        <v>2603200</v>
      </c>
      <c r="W484" s="17">
        <v>2603200</v>
      </c>
      <c r="X484" s="17">
        <v>2603200</v>
      </c>
    </row>
    <row r="485" spans="2:24">
      <c r="B485" s="20">
        <v>3</v>
      </c>
      <c r="C485" s="26">
        <v>3808000</v>
      </c>
      <c r="D485" s="11">
        <f>IF(AND($N485&gt;' '!F$13,' '!F$13&gt;=$C485),1,0)</f>
        <v>0</v>
      </c>
      <c r="E485" s="11">
        <f>IF(AND($N485&gt;' '!G$13,' '!G$13&gt;=$C485),1,0)</f>
        <v>0</v>
      </c>
      <c r="F485" s="11">
        <f>IF(AND($N485&gt;' '!H$13,' '!H$13&gt;=$C485),1,0)</f>
        <v>0</v>
      </c>
      <c r="G485" s="11">
        <f>IF(AND($N485&gt;' '!I$13,' '!I$13&gt;=$C485),1,0)</f>
        <v>0</v>
      </c>
      <c r="H485" s="11">
        <f>IF(AND($N485&gt;' '!J$13,' '!J$13&gt;=$C485),1,0)</f>
        <v>0</v>
      </c>
      <c r="I485" s="11">
        <f>IF(AND($N485&gt;' '!K$13,' '!K$13&gt;=$C485),1,0)</f>
        <v>0</v>
      </c>
      <c r="J485" s="11">
        <f>IF(AND($N485&gt;' '!L$13,' '!L$13&gt;=$C485),1,0)</f>
        <v>0</v>
      </c>
      <c r="K485" s="11">
        <f>IF(AND($N485&gt;' '!M$13,' '!M$13&gt;=$C485),1,0)</f>
        <v>0</v>
      </c>
      <c r="L485" s="11">
        <f>IF(AND($N485&gt;' '!N$13,' '!N$13&gt;=$C485),1,0)</f>
        <v>0</v>
      </c>
      <c r="M485" s="11">
        <f>IF(AND($N485&gt;' '!O$13,' '!O$13&gt;=$C485),1,0)</f>
        <v>0</v>
      </c>
      <c r="N485" s="26">
        <v>3812000</v>
      </c>
      <c r="O485" s="17">
        <v>2606400</v>
      </c>
      <c r="P485" s="17">
        <v>2606400</v>
      </c>
      <c r="Q485" s="17">
        <v>2606400</v>
      </c>
      <c r="R485" s="17">
        <v>2606400</v>
      </c>
      <c r="S485" s="17">
        <v>2606400</v>
      </c>
      <c r="T485" s="17">
        <v>2606400</v>
      </c>
      <c r="U485" s="17">
        <v>2606400</v>
      </c>
      <c r="V485" s="17">
        <v>2606400</v>
      </c>
      <c r="W485" s="17">
        <v>2606400</v>
      </c>
      <c r="X485" s="17">
        <v>2606400</v>
      </c>
    </row>
    <row r="486" spans="2:24">
      <c r="B486" s="20">
        <v>4</v>
      </c>
      <c r="C486" s="25">
        <v>3812000</v>
      </c>
      <c r="D486" s="11">
        <f>IF(AND($N486&gt;' '!F$13,' '!F$13&gt;=$C486),1,0)</f>
        <v>0</v>
      </c>
      <c r="E486" s="11">
        <f>IF(AND($N486&gt;' '!G$13,' '!G$13&gt;=$C486),1,0)</f>
        <v>0</v>
      </c>
      <c r="F486" s="11">
        <f>IF(AND($N486&gt;' '!H$13,' '!H$13&gt;=$C486),1,0)</f>
        <v>0</v>
      </c>
      <c r="G486" s="11">
        <f>IF(AND($N486&gt;' '!I$13,' '!I$13&gt;=$C486),1,0)</f>
        <v>0</v>
      </c>
      <c r="H486" s="11">
        <f>IF(AND($N486&gt;' '!J$13,' '!J$13&gt;=$C486),1,0)</f>
        <v>0</v>
      </c>
      <c r="I486" s="11">
        <f>IF(AND($N486&gt;' '!K$13,' '!K$13&gt;=$C486),1,0)</f>
        <v>0</v>
      </c>
      <c r="J486" s="11">
        <f>IF(AND($N486&gt;' '!L$13,' '!L$13&gt;=$C486),1,0)</f>
        <v>0</v>
      </c>
      <c r="K486" s="11">
        <f>IF(AND($N486&gt;' '!M$13,' '!M$13&gt;=$C486),1,0)</f>
        <v>0</v>
      </c>
      <c r="L486" s="11">
        <f>IF(AND($N486&gt;' '!N$13,' '!N$13&gt;=$C486),1,0)</f>
        <v>0</v>
      </c>
      <c r="M486" s="11">
        <f>IF(AND($N486&gt;' '!O$13,' '!O$13&gt;=$C486),1,0)</f>
        <v>0</v>
      </c>
      <c r="N486" s="25">
        <v>3816000</v>
      </c>
      <c r="O486" s="17">
        <v>2609600</v>
      </c>
      <c r="P486" s="17">
        <v>2609600</v>
      </c>
      <c r="Q486" s="17">
        <v>2609600</v>
      </c>
      <c r="R486" s="17">
        <v>2609600</v>
      </c>
      <c r="S486" s="17">
        <v>2609600</v>
      </c>
      <c r="T486" s="17">
        <v>2609600</v>
      </c>
      <c r="U486" s="17">
        <v>2609600</v>
      </c>
      <c r="V486" s="17">
        <v>2609600</v>
      </c>
      <c r="W486" s="17">
        <v>2609600</v>
      </c>
      <c r="X486" s="17">
        <v>2609600</v>
      </c>
    </row>
    <row r="487" spans="2:24">
      <c r="B487" s="18">
        <v>5</v>
      </c>
      <c r="C487" s="25">
        <v>3816000</v>
      </c>
      <c r="D487" s="11">
        <f>IF(AND($N487&gt;' '!F$13,' '!F$13&gt;=$C487),1,0)</f>
        <v>0</v>
      </c>
      <c r="E487" s="11">
        <f>IF(AND($N487&gt;' '!G$13,' '!G$13&gt;=$C487),1,0)</f>
        <v>0</v>
      </c>
      <c r="F487" s="11">
        <f>IF(AND($N487&gt;' '!H$13,' '!H$13&gt;=$C487),1,0)</f>
        <v>0</v>
      </c>
      <c r="G487" s="11">
        <f>IF(AND($N487&gt;' '!I$13,' '!I$13&gt;=$C487),1,0)</f>
        <v>0</v>
      </c>
      <c r="H487" s="11">
        <f>IF(AND($N487&gt;' '!J$13,' '!J$13&gt;=$C487),1,0)</f>
        <v>0</v>
      </c>
      <c r="I487" s="11">
        <f>IF(AND($N487&gt;' '!K$13,' '!K$13&gt;=$C487),1,0)</f>
        <v>0</v>
      </c>
      <c r="J487" s="11">
        <f>IF(AND($N487&gt;' '!L$13,' '!L$13&gt;=$C487),1,0)</f>
        <v>0</v>
      </c>
      <c r="K487" s="11">
        <f>IF(AND($N487&gt;' '!M$13,' '!M$13&gt;=$C487),1,0)</f>
        <v>0</v>
      </c>
      <c r="L487" s="11">
        <f>IF(AND($N487&gt;' '!N$13,' '!N$13&gt;=$C487),1,0)</f>
        <v>0</v>
      </c>
      <c r="M487" s="11">
        <f>IF(AND($N487&gt;' '!O$13,' '!O$13&gt;=$C487),1,0)</f>
        <v>0</v>
      </c>
      <c r="N487" s="25">
        <v>3820000</v>
      </c>
      <c r="O487" s="17">
        <v>2612800</v>
      </c>
      <c r="P487" s="17">
        <v>2612800</v>
      </c>
      <c r="Q487" s="17">
        <v>2612800</v>
      </c>
      <c r="R487" s="17">
        <v>2612800</v>
      </c>
      <c r="S487" s="17">
        <v>2612800</v>
      </c>
      <c r="T487" s="17">
        <v>2612800</v>
      </c>
      <c r="U487" s="17">
        <v>2612800</v>
      </c>
      <c r="V487" s="17">
        <v>2612800</v>
      </c>
      <c r="W487" s="17">
        <v>2612800</v>
      </c>
      <c r="X487" s="17">
        <v>2612800</v>
      </c>
    </row>
    <row r="488" spans="2:24">
      <c r="B488" s="20">
        <v>1</v>
      </c>
      <c r="C488" s="25">
        <v>3820000</v>
      </c>
      <c r="D488" s="11">
        <f>IF(AND($N488&gt;' '!F$13,' '!F$13&gt;=$C488),1,0)</f>
        <v>0</v>
      </c>
      <c r="E488" s="11">
        <f>IF(AND($N488&gt;' '!G$13,' '!G$13&gt;=$C488),1,0)</f>
        <v>0</v>
      </c>
      <c r="F488" s="11">
        <f>IF(AND($N488&gt;' '!H$13,' '!H$13&gt;=$C488),1,0)</f>
        <v>0</v>
      </c>
      <c r="G488" s="11">
        <f>IF(AND($N488&gt;' '!I$13,' '!I$13&gt;=$C488),1,0)</f>
        <v>0</v>
      </c>
      <c r="H488" s="11">
        <f>IF(AND($N488&gt;' '!J$13,' '!J$13&gt;=$C488),1,0)</f>
        <v>0</v>
      </c>
      <c r="I488" s="11">
        <f>IF(AND($N488&gt;' '!K$13,' '!K$13&gt;=$C488),1,0)</f>
        <v>0</v>
      </c>
      <c r="J488" s="11">
        <f>IF(AND($N488&gt;' '!L$13,' '!L$13&gt;=$C488),1,0)</f>
        <v>0</v>
      </c>
      <c r="K488" s="11">
        <f>IF(AND($N488&gt;' '!M$13,' '!M$13&gt;=$C488),1,0)</f>
        <v>0</v>
      </c>
      <c r="L488" s="11">
        <f>IF(AND($N488&gt;' '!N$13,' '!N$13&gt;=$C488),1,0)</f>
        <v>0</v>
      </c>
      <c r="M488" s="11">
        <f>IF(AND($N488&gt;' '!O$13,' '!O$13&gt;=$C488),1,0)</f>
        <v>0</v>
      </c>
      <c r="N488" s="25">
        <v>3824000</v>
      </c>
      <c r="O488" s="17">
        <v>2616000</v>
      </c>
      <c r="P488" s="17">
        <v>2616000</v>
      </c>
      <c r="Q488" s="17">
        <v>2616000</v>
      </c>
      <c r="R488" s="17">
        <v>2616000</v>
      </c>
      <c r="S488" s="17">
        <v>2616000</v>
      </c>
      <c r="T488" s="17">
        <v>2616000</v>
      </c>
      <c r="U488" s="17">
        <v>2616000</v>
      </c>
      <c r="V488" s="17">
        <v>2616000</v>
      </c>
      <c r="W488" s="17">
        <v>2616000</v>
      </c>
      <c r="X488" s="17">
        <v>2616000</v>
      </c>
    </row>
    <row r="489" spans="2:24">
      <c r="B489" s="20">
        <v>2</v>
      </c>
      <c r="C489" s="25">
        <v>3824000</v>
      </c>
      <c r="D489" s="11">
        <f>IF(AND($N489&gt;' '!F$13,' '!F$13&gt;=$C489),1,0)</f>
        <v>0</v>
      </c>
      <c r="E489" s="11">
        <f>IF(AND($N489&gt;' '!G$13,' '!G$13&gt;=$C489),1,0)</f>
        <v>0</v>
      </c>
      <c r="F489" s="11">
        <f>IF(AND($N489&gt;' '!H$13,' '!H$13&gt;=$C489),1,0)</f>
        <v>0</v>
      </c>
      <c r="G489" s="11">
        <f>IF(AND($N489&gt;' '!I$13,' '!I$13&gt;=$C489),1,0)</f>
        <v>0</v>
      </c>
      <c r="H489" s="11">
        <f>IF(AND($N489&gt;' '!J$13,' '!J$13&gt;=$C489),1,0)</f>
        <v>0</v>
      </c>
      <c r="I489" s="11">
        <f>IF(AND($N489&gt;' '!K$13,' '!K$13&gt;=$C489),1,0)</f>
        <v>0</v>
      </c>
      <c r="J489" s="11">
        <f>IF(AND($N489&gt;' '!L$13,' '!L$13&gt;=$C489),1,0)</f>
        <v>0</v>
      </c>
      <c r="K489" s="11">
        <f>IF(AND($N489&gt;' '!M$13,' '!M$13&gt;=$C489),1,0)</f>
        <v>0</v>
      </c>
      <c r="L489" s="11">
        <f>IF(AND($N489&gt;' '!N$13,' '!N$13&gt;=$C489),1,0)</f>
        <v>0</v>
      </c>
      <c r="M489" s="11">
        <f>IF(AND($N489&gt;' '!O$13,' '!O$13&gt;=$C489),1,0)</f>
        <v>0</v>
      </c>
      <c r="N489" s="25">
        <v>3828000</v>
      </c>
      <c r="O489" s="17">
        <v>2619200</v>
      </c>
      <c r="P489" s="17">
        <v>2619200</v>
      </c>
      <c r="Q489" s="17">
        <v>2619200</v>
      </c>
      <c r="R489" s="17">
        <v>2619200</v>
      </c>
      <c r="S489" s="17">
        <v>2619200</v>
      </c>
      <c r="T489" s="17">
        <v>2619200</v>
      </c>
      <c r="U489" s="17">
        <v>2619200</v>
      </c>
      <c r="V489" s="17">
        <v>2619200</v>
      </c>
      <c r="W489" s="17">
        <v>2619200</v>
      </c>
      <c r="X489" s="17">
        <v>2619200</v>
      </c>
    </row>
    <row r="490" spans="2:24">
      <c r="B490" s="20">
        <v>3</v>
      </c>
      <c r="C490" s="26">
        <v>3828000</v>
      </c>
      <c r="D490" s="11">
        <f>IF(AND($N490&gt;' '!F$13,' '!F$13&gt;=$C490),1,0)</f>
        <v>0</v>
      </c>
      <c r="E490" s="11">
        <f>IF(AND($N490&gt;' '!G$13,' '!G$13&gt;=$C490),1,0)</f>
        <v>0</v>
      </c>
      <c r="F490" s="11">
        <f>IF(AND($N490&gt;' '!H$13,' '!H$13&gt;=$C490),1,0)</f>
        <v>0</v>
      </c>
      <c r="G490" s="11">
        <f>IF(AND($N490&gt;' '!I$13,' '!I$13&gt;=$C490),1,0)</f>
        <v>0</v>
      </c>
      <c r="H490" s="11">
        <f>IF(AND($N490&gt;' '!J$13,' '!J$13&gt;=$C490),1,0)</f>
        <v>0</v>
      </c>
      <c r="I490" s="11">
        <f>IF(AND($N490&gt;' '!K$13,' '!K$13&gt;=$C490),1,0)</f>
        <v>0</v>
      </c>
      <c r="J490" s="11">
        <f>IF(AND($N490&gt;' '!L$13,' '!L$13&gt;=$C490),1,0)</f>
        <v>0</v>
      </c>
      <c r="K490" s="11">
        <f>IF(AND($N490&gt;' '!M$13,' '!M$13&gt;=$C490),1,0)</f>
        <v>0</v>
      </c>
      <c r="L490" s="11">
        <f>IF(AND($N490&gt;' '!N$13,' '!N$13&gt;=$C490),1,0)</f>
        <v>0</v>
      </c>
      <c r="M490" s="11">
        <f>IF(AND($N490&gt;' '!O$13,' '!O$13&gt;=$C490),1,0)</f>
        <v>0</v>
      </c>
      <c r="N490" s="26">
        <v>3832000</v>
      </c>
      <c r="O490" s="17">
        <v>2622400</v>
      </c>
      <c r="P490" s="17">
        <v>2622400</v>
      </c>
      <c r="Q490" s="17">
        <v>2622400</v>
      </c>
      <c r="R490" s="17">
        <v>2622400</v>
      </c>
      <c r="S490" s="17">
        <v>2622400</v>
      </c>
      <c r="T490" s="17">
        <v>2622400</v>
      </c>
      <c r="U490" s="17">
        <v>2622400</v>
      </c>
      <c r="V490" s="17">
        <v>2622400</v>
      </c>
      <c r="W490" s="17">
        <v>2622400</v>
      </c>
      <c r="X490" s="17">
        <v>2622400</v>
      </c>
    </row>
    <row r="491" spans="2:24">
      <c r="B491" s="20">
        <v>4</v>
      </c>
      <c r="C491" s="25">
        <v>3832000</v>
      </c>
      <c r="D491" s="11">
        <f>IF(AND($N491&gt;' '!F$13,' '!F$13&gt;=$C491),1,0)</f>
        <v>0</v>
      </c>
      <c r="E491" s="11">
        <f>IF(AND($N491&gt;' '!G$13,' '!G$13&gt;=$C491),1,0)</f>
        <v>0</v>
      </c>
      <c r="F491" s="11">
        <f>IF(AND($N491&gt;' '!H$13,' '!H$13&gt;=$C491),1,0)</f>
        <v>0</v>
      </c>
      <c r="G491" s="11">
        <f>IF(AND($N491&gt;' '!I$13,' '!I$13&gt;=$C491),1,0)</f>
        <v>0</v>
      </c>
      <c r="H491" s="11">
        <f>IF(AND($N491&gt;' '!J$13,' '!J$13&gt;=$C491),1,0)</f>
        <v>0</v>
      </c>
      <c r="I491" s="11">
        <f>IF(AND($N491&gt;' '!K$13,' '!K$13&gt;=$C491),1,0)</f>
        <v>0</v>
      </c>
      <c r="J491" s="11">
        <f>IF(AND($N491&gt;' '!L$13,' '!L$13&gt;=$C491),1,0)</f>
        <v>0</v>
      </c>
      <c r="K491" s="11">
        <f>IF(AND($N491&gt;' '!M$13,' '!M$13&gt;=$C491),1,0)</f>
        <v>0</v>
      </c>
      <c r="L491" s="11">
        <f>IF(AND($N491&gt;' '!N$13,' '!N$13&gt;=$C491),1,0)</f>
        <v>0</v>
      </c>
      <c r="M491" s="11">
        <f>IF(AND($N491&gt;' '!O$13,' '!O$13&gt;=$C491),1,0)</f>
        <v>0</v>
      </c>
      <c r="N491" s="25">
        <v>3836000</v>
      </c>
      <c r="O491" s="17">
        <v>2625600</v>
      </c>
      <c r="P491" s="17">
        <v>2625600</v>
      </c>
      <c r="Q491" s="17">
        <v>2625600</v>
      </c>
      <c r="R491" s="17">
        <v>2625600</v>
      </c>
      <c r="S491" s="17">
        <v>2625600</v>
      </c>
      <c r="T491" s="17">
        <v>2625600</v>
      </c>
      <c r="U491" s="17">
        <v>2625600</v>
      </c>
      <c r="V491" s="17">
        <v>2625600</v>
      </c>
      <c r="W491" s="17">
        <v>2625600</v>
      </c>
      <c r="X491" s="17">
        <v>2625600</v>
      </c>
    </row>
    <row r="492" spans="2:24">
      <c r="B492" s="18">
        <v>5</v>
      </c>
      <c r="C492" s="25">
        <v>3836000</v>
      </c>
      <c r="D492" s="11">
        <f>IF(AND($N492&gt;' '!F$13,' '!F$13&gt;=$C492),1,0)</f>
        <v>0</v>
      </c>
      <c r="E492" s="11">
        <f>IF(AND($N492&gt;' '!G$13,' '!G$13&gt;=$C492),1,0)</f>
        <v>0</v>
      </c>
      <c r="F492" s="11">
        <f>IF(AND($N492&gt;' '!H$13,' '!H$13&gt;=$C492),1,0)</f>
        <v>0</v>
      </c>
      <c r="G492" s="11">
        <f>IF(AND($N492&gt;' '!I$13,' '!I$13&gt;=$C492),1,0)</f>
        <v>0</v>
      </c>
      <c r="H492" s="11">
        <f>IF(AND($N492&gt;' '!J$13,' '!J$13&gt;=$C492),1,0)</f>
        <v>0</v>
      </c>
      <c r="I492" s="11">
        <f>IF(AND($N492&gt;' '!K$13,' '!K$13&gt;=$C492),1,0)</f>
        <v>0</v>
      </c>
      <c r="J492" s="11">
        <f>IF(AND($N492&gt;' '!L$13,' '!L$13&gt;=$C492),1,0)</f>
        <v>0</v>
      </c>
      <c r="K492" s="11">
        <f>IF(AND($N492&gt;' '!M$13,' '!M$13&gt;=$C492),1,0)</f>
        <v>0</v>
      </c>
      <c r="L492" s="11">
        <f>IF(AND($N492&gt;' '!N$13,' '!N$13&gt;=$C492),1,0)</f>
        <v>0</v>
      </c>
      <c r="M492" s="11">
        <f>IF(AND($N492&gt;' '!O$13,' '!O$13&gt;=$C492),1,0)</f>
        <v>0</v>
      </c>
      <c r="N492" s="25">
        <v>3840000</v>
      </c>
      <c r="O492" s="17">
        <v>2628800</v>
      </c>
      <c r="P492" s="17">
        <v>2628800</v>
      </c>
      <c r="Q492" s="17">
        <v>2628800</v>
      </c>
      <c r="R492" s="17">
        <v>2628800</v>
      </c>
      <c r="S492" s="17">
        <v>2628800</v>
      </c>
      <c r="T492" s="17">
        <v>2628800</v>
      </c>
      <c r="U492" s="17">
        <v>2628800</v>
      </c>
      <c r="V492" s="17">
        <v>2628800</v>
      </c>
      <c r="W492" s="17">
        <v>2628800</v>
      </c>
      <c r="X492" s="17">
        <v>2628800</v>
      </c>
    </row>
    <row r="493" spans="2:24">
      <c r="B493" s="20">
        <v>1</v>
      </c>
      <c r="C493" s="25">
        <v>3840000</v>
      </c>
      <c r="D493" s="11">
        <f>IF(AND($N493&gt;' '!F$13,' '!F$13&gt;=$C493),1,0)</f>
        <v>0</v>
      </c>
      <c r="E493" s="11">
        <f>IF(AND($N493&gt;' '!G$13,' '!G$13&gt;=$C493),1,0)</f>
        <v>0</v>
      </c>
      <c r="F493" s="11">
        <f>IF(AND($N493&gt;' '!H$13,' '!H$13&gt;=$C493),1,0)</f>
        <v>0</v>
      </c>
      <c r="G493" s="11">
        <f>IF(AND($N493&gt;' '!I$13,' '!I$13&gt;=$C493),1,0)</f>
        <v>0</v>
      </c>
      <c r="H493" s="11">
        <f>IF(AND($N493&gt;' '!J$13,' '!J$13&gt;=$C493),1,0)</f>
        <v>0</v>
      </c>
      <c r="I493" s="11">
        <f>IF(AND($N493&gt;' '!K$13,' '!K$13&gt;=$C493),1,0)</f>
        <v>0</v>
      </c>
      <c r="J493" s="11">
        <f>IF(AND($N493&gt;' '!L$13,' '!L$13&gt;=$C493),1,0)</f>
        <v>0</v>
      </c>
      <c r="K493" s="11">
        <f>IF(AND($N493&gt;' '!M$13,' '!M$13&gt;=$C493),1,0)</f>
        <v>0</v>
      </c>
      <c r="L493" s="11">
        <f>IF(AND($N493&gt;' '!N$13,' '!N$13&gt;=$C493),1,0)</f>
        <v>0</v>
      </c>
      <c r="M493" s="11">
        <f>IF(AND($N493&gt;' '!O$13,' '!O$13&gt;=$C493),1,0)</f>
        <v>0</v>
      </c>
      <c r="N493" s="25">
        <v>3844000</v>
      </c>
      <c r="O493" s="17">
        <v>2632000</v>
      </c>
      <c r="P493" s="17">
        <v>2632000</v>
      </c>
      <c r="Q493" s="17">
        <v>2632000</v>
      </c>
      <c r="R493" s="17">
        <v>2632000</v>
      </c>
      <c r="S493" s="17">
        <v>2632000</v>
      </c>
      <c r="T493" s="17">
        <v>2632000</v>
      </c>
      <c r="U493" s="17">
        <v>2632000</v>
      </c>
      <c r="V493" s="17">
        <v>2632000</v>
      </c>
      <c r="W493" s="17">
        <v>2632000</v>
      </c>
      <c r="X493" s="17">
        <v>2632000</v>
      </c>
    </row>
    <row r="494" spans="2:24">
      <c r="B494" s="20">
        <v>2</v>
      </c>
      <c r="C494" s="25">
        <v>3844000</v>
      </c>
      <c r="D494" s="11">
        <f>IF(AND($N494&gt;' '!F$13,' '!F$13&gt;=$C494),1,0)</f>
        <v>0</v>
      </c>
      <c r="E494" s="11">
        <f>IF(AND($N494&gt;' '!G$13,' '!G$13&gt;=$C494),1,0)</f>
        <v>0</v>
      </c>
      <c r="F494" s="11">
        <f>IF(AND($N494&gt;' '!H$13,' '!H$13&gt;=$C494),1,0)</f>
        <v>0</v>
      </c>
      <c r="G494" s="11">
        <f>IF(AND($N494&gt;' '!I$13,' '!I$13&gt;=$C494),1,0)</f>
        <v>0</v>
      </c>
      <c r="H494" s="11">
        <f>IF(AND($N494&gt;' '!J$13,' '!J$13&gt;=$C494),1,0)</f>
        <v>0</v>
      </c>
      <c r="I494" s="11">
        <f>IF(AND($N494&gt;' '!K$13,' '!K$13&gt;=$C494),1,0)</f>
        <v>0</v>
      </c>
      <c r="J494" s="11">
        <f>IF(AND($N494&gt;' '!L$13,' '!L$13&gt;=$C494),1,0)</f>
        <v>0</v>
      </c>
      <c r="K494" s="11">
        <f>IF(AND($N494&gt;' '!M$13,' '!M$13&gt;=$C494),1,0)</f>
        <v>0</v>
      </c>
      <c r="L494" s="11">
        <f>IF(AND($N494&gt;' '!N$13,' '!N$13&gt;=$C494),1,0)</f>
        <v>0</v>
      </c>
      <c r="M494" s="11">
        <f>IF(AND($N494&gt;' '!O$13,' '!O$13&gt;=$C494),1,0)</f>
        <v>0</v>
      </c>
      <c r="N494" s="25">
        <v>3848000</v>
      </c>
      <c r="O494" s="17">
        <v>2635200</v>
      </c>
      <c r="P494" s="17">
        <v>2635200</v>
      </c>
      <c r="Q494" s="17">
        <v>2635200</v>
      </c>
      <c r="R494" s="17">
        <v>2635200</v>
      </c>
      <c r="S494" s="17">
        <v>2635200</v>
      </c>
      <c r="T494" s="17">
        <v>2635200</v>
      </c>
      <c r="U494" s="17">
        <v>2635200</v>
      </c>
      <c r="V494" s="17">
        <v>2635200</v>
      </c>
      <c r="W494" s="17">
        <v>2635200</v>
      </c>
      <c r="X494" s="17">
        <v>2635200</v>
      </c>
    </row>
    <row r="495" spans="2:24">
      <c r="B495" s="20">
        <v>3</v>
      </c>
      <c r="C495" s="26">
        <v>3848000</v>
      </c>
      <c r="D495" s="11">
        <f>IF(AND($N495&gt;' '!F$13,' '!F$13&gt;=$C495),1,0)</f>
        <v>0</v>
      </c>
      <c r="E495" s="11">
        <f>IF(AND($N495&gt;' '!G$13,' '!G$13&gt;=$C495),1,0)</f>
        <v>0</v>
      </c>
      <c r="F495" s="11">
        <f>IF(AND($N495&gt;' '!H$13,' '!H$13&gt;=$C495),1,0)</f>
        <v>0</v>
      </c>
      <c r="G495" s="11">
        <f>IF(AND($N495&gt;' '!I$13,' '!I$13&gt;=$C495),1,0)</f>
        <v>0</v>
      </c>
      <c r="H495" s="11">
        <f>IF(AND($N495&gt;' '!J$13,' '!J$13&gt;=$C495),1,0)</f>
        <v>0</v>
      </c>
      <c r="I495" s="11">
        <f>IF(AND($N495&gt;' '!K$13,' '!K$13&gt;=$C495),1,0)</f>
        <v>0</v>
      </c>
      <c r="J495" s="11">
        <f>IF(AND($N495&gt;' '!L$13,' '!L$13&gt;=$C495),1,0)</f>
        <v>0</v>
      </c>
      <c r="K495" s="11">
        <f>IF(AND($N495&gt;' '!M$13,' '!M$13&gt;=$C495),1,0)</f>
        <v>0</v>
      </c>
      <c r="L495" s="11">
        <f>IF(AND($N495&gt;' '!N$13,' '!N$13&gt;=$C495),1,0)</f>
        <v>0</v>
      </c>
      <c r="M495" s="11">
        <f>IF(AND($N495&gt;' '!O$13,' '!O$13&gt;=$C495),1,0)</f>
        <v>0</v>
      </c>
      <c r="N495" s="26">
        <v>3852000</v>
      </c>
      <c r="O495" s="17">
        <v>2638400</v>
      </c>
      <c r="P495" s="17">
        <v>2638400</v>
      </c>
      <c r="Q495" s="17">
        <v>2638400</v>
      </c>
      <c r="R495" s="17">
        <v>2638400</v>
      </c>
      <c r="S495" s="17">
        <v>2638400</v>
      </c>
      <c r="T495" s="17">
        <v>2638400</v>
      </c>
      <c r="U495" s="17">
        <v>2638400</v>
      </c>
      <c r="V495" s="17">
        <v>2638400</v>
      </c>
      <c r="W495" s="17">
        <v>2638400</v>
      </c>
      <c r="X495" s="17">
        <v>2638400</v>
      </c>
    </row>
    <row r="496" spans="2:24">
      <c r="B496" s="20">
        <v>4</v>
      </c>
      <c r="C496" s="25">
        <v>3852000</v>
      </c>
      <c r="D496" s="11">
        <f>IF(AND($N496&gt;' '!F$13,' '!F$13&gt;=$C496),1,0)</f>
        <v>0</v>
      </c>
      <c r="E496" s="11">
        <f>IF(AND($N496&gt;' '!G$13,' '!G$13&gt;=$C496),1,0)</f>
        <v>0</v>
      </c>
      <c r="F496" s="11">
        <f>IF(AND($N496&gt;' '!H$13,' '!H$13&gt;=$C496),1,0)</f>
        <v>0</v>
      </c>
      <c r="G496" s="11">
        <f>IF(AND($N496&gt;' '!I$13,' '!I$13&gt;=$C496),1,0)</f>
        <v>0</v>
      </c>
      <c r="H496" s="11">
        <f>IF(AND($N496&gt;' '!J$13,' '!J$13&gt;=$C496),1,0)</f>
        <v>0</v>
      </c>
      <c r="I496" s="11">
        <f>IF(AND($N496&gt;' '!K$13,' '!K$13&gt;=$C496),1,0)</f>
        <v>0</v>
      </c>
      <c r="J496" s="11">
        <f>IF(AND($N496&gt;' '!L$13,' '!L$13&gt;=$C496),1,0)</f>
        <v>0</v>
      </c>
      <c r="K496" s="11">
        <f>IF(AND($N496&gt;' '!M$13,' '!M$13&gt;=$C496),1,0)</f>
        <v>0</v>
      </c>
      <c r="L496" s="11">
        <f>IF(AND($N496&gt;' '!N$13,' '!N$13&gt;=$C496),1,0)</f>
        <v>0</v>
      </c>
      <c r="M496" s="11">
        <f>IF(AND($N496&gt;' '!O$13,' '!O$13&gt;=$C496),1,0)</f>
        <v>0</v>
      </c>
      <c r="N496" s="25">
        <v>3856000</v>
      </c>
      <c r="O496" s="17">
        <v>2641600</v>
      </c>
      <c r="P496" s="17">
        <v>2641600</v>
      </c>
      <c r="Q496" s="17">
        <v>2641600</v>
      </c>
      <c r="R496" s="17">
        <v>2641600</v>
      </c>
      <c r="S496" s="17">
        <v>2641600</v>
      </c>
      <c r="T496" s="17">
        <v>2641600</v>
      </c>
      <c r="U496" s="17">
        <v>2641600</v>
      </c>
      <c r="V496" s="17">
        <v>2641600</v>
      </c>
      <c r="W496" s="17">
        <v>2641600</v>
      </c>
      <c r="X496" s="17">
        <v>2641600</v>
      </c>
    </row>
    <row r="497" spans="2:24">
      <c r="B497" s="18">
        <v>5</v>
      </c>
      <c r="C497" s="25">
        <v>3856000</v>
      </c>
      <c r="D497" s="11">
        <f>IF(AND($N497&gt;' '!F$13,' '!F$13&gt;=$C497),1,0)</f>
        <v>0</v>
      </c>
      <c r="E497" s="11">
        <f>IF(AND($N497&gt;' '!G$13,' '!G$13&gt;=$C497),1,0)</f>
        <v>0</v>
      </c>
      <c r="F497" s="11">
        <f>IF(AND($N497&gt;' '!H$13,' '!H$13&gt;=$C497),1,0)</f>
        <v>0</v>
      </c>
      <c r="G497" s="11">
        <f>IF(AND($N497&gt;' '!I$13,' '!I$13&gt;=$C497),1,0)</f>
        <v>0</v>
      </c>
      <c r="H497" s="11">
        <f>IF(AND($N497&gt;' '!J$13,' '!J$13&gt;=$C497),1,0)</f>
        <v>0</v>
      </c>
      <c r="I497" s="11">
        <f>IF(AND($N497&gt;' '!K$13,' '!K$13&gt;=$C497),1,0)</f>
        <v>0</v>
      </c>
      <c r="J497" s="11">
        <f>IF(AND($N497&gt;' '!L$13,' '!L$13&gt;=$C497),1,0)</f>
        <v>0</v>
      </c>
      <c r="K497" s="11">
        <f>IF(AND($N497&gt;' '!M$13,' '!M$13&gt;=$C497),1,0)</f>
        <v>0</v>
      </c>
      <c r="L497" s="11">
        <f>IF(AND($N497&gt;' '!N$13,' '!N$13&gt;=$C497),1,0)</f>
        <v>0</v>
      </c>
      <c r="M497" s="11">
        <f>IF(AND($N497&gt;' '!O$13,' '!O$13&gt;=$C497),1,0)</f>
        <v>0</v>
      </c>
      <c r="N497" s="25">
        <v>3860000</v>
      </c>
      <c r="O497" s="17">
        <v>2644800</v>
      </c>
      <c r="P497" s="17">
        <v>2644800</v>
      </c>
      <c r="Q497" s="17">
        <v>2644800</v>
      </c>
      <c r="R497" s="17">
        <v>2644800</v>
      </c>
      <c r="S497" s="17">
        <v>2644800</v>
      </c>
      <c r="T497" s="17">
        <v>2644800</v>
      </c>
      <c r="U497" s="17">
        <v>2644800</v>
      </c>
      <c r="V497" s="17">
        <v>2644800</v>
      </c>
      <c r="W497" s="17">
        <v>2644800</v>
      </c>
      <c r="X497" s="17">
        <v>2644800</v>
      </c>
    </row>
    <row r="498" spans="2:24">
      <c r="B498" s="20">
        <v>1</v>
      </c>
      <c r="C498" s="25">
        <v>3860000</v>
      </c>
      <c r="D498" s="11">
        <f>IF(AND($N498&gt;' '!F$13,' '!F$13&gt;=$C498),1,0)</f>
        <v>0</v>
      </c>
      <c r="E498" s="11">
        <f>IF(AND($N498&gt;' '!G$13,' '!G$13&gt;=$C498),1,0)</f>
        <v>0</v>
      </c>
      <c r="F498" s="11">
        <f>IF(AND($N498&gt;' '!H$13,' '!H$13&gt;=$C498),1,0)</f>
        <v>0</v>
      </c>
      <c r="G498" s="11">
        <f>IF(AND($N498&gt;' '!I$13,' '!I$13&gt;=$C498),1,0)</f>
        <v>0</v>
      </c>
      <c r="H498" s="11">
        <f>IF(AND($N498&gt;' '!J$13,' '!J$13&gt;=$C498),1,0)</f>
        <v>0</v>
      </c>
      <c r="I498" s="11">
        <f>IF(AND($N498&gt;' '!K$13,' '!K$13&gt;=$C498),1,0)</f>
        <v>0</v>
      </c>
      <c r="J498" s="11">
        <f>IF(AND($N498&gt;' '!L$13,' '!L$13&gt;=$C498),1,0)</f>
        <v>0</v>
      </c>
      <c r="K498" s="11">
        <f>IF(AND($N498&gt;' '!M$13,' '!M$13&gt;=$C498),1,0)</f>
        <v>0</v>
      </c>
      <c r="L498" s="11">
        <f>IF(AND($N498&gt;' '!N$13,' '!N$13&gt;=$C498),1,0)</f>
        <v>0</v>
      </c>
      <c r="M498" s="11">
        <f>IF(AND($N498&gt;' '!O$13,' '!O$13&gt;=$C498),1,0)</f>
        <v>0</v>
      </c>
      <c r="N498" s="25">
        <v>3864000</v>
      </c>
      <c r="O498" s="17">
        <v>2648000</v>
      </c>
      <c r="P498" s="17">
        <v>2648000</v>
      </c>
      <c r="Q498" s="17">
        <v>2648000</v>
      </c>
      <c r="R498" s="17">
        <v>2648000</v>
      </c>
      <c r="S498" s="17">
        <v>2648000</v>
      </c>
      <c r="T498" s="17">
        <v>2648000</v>
      </c>
      <c r="U498" s="17">
        <v>2648000</v>
      </c>
      <c r="V498" s="17">
        <v>2648000</v>
      </c>
      <c r="W498" s="17">
        <v>2648000</v>
      </c>
      <c r="X498" s="17">
        <v>2648000</v>
      </c>
    </row>
    <row r="499" spans="2:24">
      <c r="B499" s="20">
        <v>2</v>
      </c>
      <c r="C499" s="25">
        <v>3864000</v>
      </c>
      <c r="D499" s="11">
        <f>IF(AND($N499&gt;' '!F$13,' '!F$13&gt;=$C499),1,0)</f>
        <v>0</v>
      </c>
      <c r="E499" s="11">
        <f>IF(AND($N499&gt;' '!G$13,' '!G$13&gt;=$C499),1,0)</f>
        <v>0</v>
      </c>
      <c r="F499" s="11">
        <f>IF(AND($N499&gt;' '!H$13,' '!H$13&gt;=$C499),1,0)</f>
        <v>0</v>
      </c>
      <c r="G499" s="11">
        <f>IF(AND($N499&gt;' '!I$13,' '!I$13&gt;=$C499),1,0)</f>
        <v>0</v>
      </c>
      <c r="H499" s="11">
        <f>IF(AND($N499&gt;' '!J$13,' '!J$13&gt;=$C499),1,0)</f>
        <v>0</v>
      </c>
      <c r="I499" s="11">
        <f>IF(AND($N499&gt;' '!K$13,' '!K$13&gt;=$C499),1,0)</f>
        <v>0</v>
      </c>
      <c r="J499" s="11">
        <f>IF(AND($N499&gt;' '!L$13,' '!L$13&gt;=$C499),1,0)</f>
        <v>0</v>
      </c>
      <c r="K499" s="11">
        <f>IF(AND($N499&gt;' '!M$13,' '!M$13&gt;=$C499),1,0)</f>
        <v>0</v>
      </c>
      <c r="L499" s="11">
        <f>IF(AND($N499&gt;' '!N$13,' '!N$13&gt;=$C499),1,0)</f>
        <v>0</v>
      </c>
      <c r="M499" s="11">
        <f>IF(AND($N499&gt;' '!O$13,' '!O$13&gt;=$C499),1,0)</f>
        <v>0</v>
      </c>
      <c r="N499" s="25">
        <v>3868000</v>
      </c>
      <c r="O499" s="17">
        <v>2651200</v>
      </c>
      <c r="P499" s="17">
        <v>2651200</v>
      </c>
      <c r="Q499" s="17">
        <v>2651200</v>
      </c>
      <c r="R499" s="17">
        <v>2651200</v>
      </c>
      <c r="S499" s="17">
        <v>2651200</v>
      </c>
      <c r="T499" s="17">
        <v>2651200</v>
      </c>
      <c r="U499" s="17">
        <v>2651200</v>
      </c>
      <c r="V499" s="17">
        <v>2651200</v>
      </c>
      <c r="W499" s="17">
        <v>2651200</v>
      </c>
      <c r="X499" s="17">
        <v>2651200</v>
      </c>
    </row>
    <row r="500" spans="2:24">
      <c r="B500" s="20">
        <v>3</v>
      </c>
      <c r="C500" s="26">
        <v>3868000</v>
      </c>
      <c r="D500" s="11">
        <f>IF(AND($N500&gt;' '!F$13,' '!F$13&gt;=$C500),1,0)</f>
        <v>0</v>
      </c>
      <c r="E500" s="11">
        <f>IF(AND($N500&gt;' '!G$13,' '!G$13&gt;=$C500),1,0)</f>
        <v>0</v>
      </c>
      <c r="F500" s="11">
        <f>IF(AND($N500&gt;' '!H$13,' '!H$13&gt;=$C500),1,0)</f>
        <v>0</v>
      </c>
      <c r="G500" s="11">
        <f>IF(AND($N500&gt;' '!I$13,' '!I$13&gt;=$C500),1,0)</f>
        <v>0</v>
      </c>
      <c r="H500" s="11">
        <f>IF(AND($N500&gt;' '!J$13,' '!J$13&gt;=$C500),1,0)</f>
        <v>0</v>
      </c>
      <c r="I500" s="11">
        <f>IF(AND($N500&gt;' '!K$13,' '!K$13&gt;=$C500),1,0)</f>
        <v>0</v>
      </c>
      <c r="J500" s="11">
        <f>IF(AND($N500&gt;' '!L$13,' '!L$13&gt;=$C500),1,0)</f>
        <v>0</v>
      </c>
      <c r="K500" s="11">
        <f>IF(AND($N500&gt;' '!M$13,' '!M$13&gt;=$C500),1,0)</f>
        <v>0</v>
      </c>
      <c r="L500" s="11">
        <f>IF(AND($N500&gt;' '!N$13,' '!N$13&gt;=$C500),1,0)</f>
        <v>0</v>
      </c>
      <c r="M500" s="11">
        <f>IF(AND($N500&gt;' '!O$13,' '!O$13&gt;=$C500),1,0)</f>
        <v>0</v>
      </c>
      <c r="N500" s="26">
        <v>3872000</v>
      </c>
      <c r="O500" s="17">
        <v>2654400</v>
      </c>
      <c r="P500" s="17">
        <v>2654400</v>
      </c>
      <c r="Q500" s="17">
        <v>2654400</v>
      </c>
      <c r="R500" s="17">
        <v>2654400</v>
      </c>
      <c r="S500" s="17">
        <v>2654400</v>
      </c>
      <c r="T500" s="17">
        <v>2654400</v>
      </c>
      <c r="U500" s="17">
        <v>2654400</v>
      </c>
      <c r="V500" s="17">
        <v>2654400</v>
      </c>
      <c r="W500" s="17">
        <v>2654400</v>
      </c>
      <c r="X500" s="17">
        <v>2654400</v>
      </c>
    </row>
    <row r="501" spans="2:24">
      <c r="B501" s="20">
        <v>4</v>
      </c>
      <c r="C501" s="25">
        <v>3872000</v>
      </c>
      <c r="D501" s="11">
        <f>IF(AND($N501&gt;' '!F$13,' '!F$13&gt;=$C501),1,0)</f>
        <v>0</v>
      </c>
      <c r="E501" s="11">
        <f>IF(AND($N501&gt;' '!G$13,' '!G$13&gt;=$C501),1,0)</f>
        <v>0</v>
      </c>
      <c r="F501" s="11">
        <f>IF(AND($N501&gt;' '!H$13,' '!H$13&gt;=$C501),1,0)</f>
        <v>0</v>
      </c>
      <c r="G501" s="11">
        <f>IF(AND($N501&gt;' '!I$13,' '!I$13&gt;=$C501),1,0)</f>
        <v>0</v>
      </c>
      <c r="H501" s="11">
        <f>IF(AND($N501&gt;' '!J$13,' '!J$13&gt;=$C501),1,0)</f>
        <v>0</v>
      </c>
      <c r="I501" s="11">
        <f>IF(AND($N501&gt;' '!K$13,' '!K$13&gt;=$C501),1,0)</f>
        <v>0</v>
      </c>
      <c r="J501" s="11">
        <f>IF(AND($N501&gt;' '!L$13,' '!L$13&gt;=$C501),1,0)</f>
        <v>0</v>
      </c>
      <c r="K501" s="11">
        <f>IF(AND($N501&gt;' '!M$13,' '!M$13&gt;=$C501),1,0)</f>
        <v>0</v>
      </c>
      <c r="L501" s="11">
        <f>IF(AND($N501&gt;' '!N$13,' '!N$13&gt;=$C501),1,0)</f>
        <v>0</v>
      </c>
      <c r="M501" s="11">
        <f>IF(AND($N501&gt;' '!O$13,' '!O$13&gt;=$C501),1,0)</f>
        <v>0</v>
      </c>
      <c r="N501" s="25">
        <v>3876000</v>
      </c>
      <c r="O501" s="17">
        <v>2657600</v>
      </c>
      <c r="P501" s="17">
        <v>2657600</v>
      </c>
      <c r="Q501" s="17">
        <v>2657600</v>
      </c>
      <c r="R501" s="17">
        <v>2657600</v>
      </c>
      <c r="S501" s="17">
        <v>2657600</v>
      </c>
      <c r="T501" s="17">
        <v>2657600</v>
      </c>
      <c r="U501" s="17">
        <v>2657600</v>
      </c>
      <c r="V501" s="17">
        <v>2657600</v>
      </c>
      <c r="W501" s="17">
        <v>2657600</v>
      </c>
      <c r="X501" s="17">
        <v>2657600</v>
      </c>
    </row>
    <row r="502" spans="2:24">
      <c r="B502" s="18">
        <v>5</v>
      </c>
      <c r="C502" s="25">
        <v>3876000</v>
      </c>
      <c r="D502" s="11">
        <f>IF(AND($N502&gt;' '!F$13,' '!F$13&gt;=$C502),1,0)</f>
        <v>0</v>
      </c>
      <c r="E502" s="11">
        <f>IF(AND($N502&gt;' '!G$13,' '!G$13&gt;=$C502),1,0)</f>
        <v>0</v>
      </c>
      <c r="F502" s="11">
        <f>IF(AND($N502&gt;' '!H$13,' '!H$13&gt;=$C502),1,0)</f>
        <v>0</v>
      </c>
      <c r="G502" s="11">
        <f>IF(AND($N502&gt;' '!I$13,' '!I$13&gt;=$C502),1,0)</f>
        <v>0</v>
      </c>
      <c r="H502" s="11">
        <f>IF(AND($N502&gt;' '!J$13,' '!J$13&gt;=$C502),1,0)</f>
        <v>0</v>
      </c>
      <c r="I502" s="11">
        <f>IF(AND($N502&gt;' '!K$13,' '!K$13&gt;=$C502),1,0)</f>
        <v>0</v>
      </c>
      <c r="J502" s="11">
        <f>IF(AND($N502&gt;' '!L$13,' '!L$13&gt;=$C502),1,0)</f>
        <v>0</v>
      </c>
      <c r="K502" s="11">
        <f>IF(AND($N502&gt;' '!M$13,' '!M$13&gt;=$C502),1,0)</f>
        <v>0</v>
      </c>
      <c r="L502" s="11">
        <f>IF(AND($N502&gt;' '!N$13,' '!N$13&gt;=$C502),1,0)</f>
        <v>0</v>
      </c>
      <c r="M502" s="11">
        <f>IF(AND($N502&gt;' '!O$13,' '!O$13&gt;=$C502),1,0)</f>
        <v>0</v>
      </c>
      <c r="N502" s="25">
        <v>3880000</v>
      </c>
      <c r="O502" s="17">
        <v>2660800</v>
      </c>
      <c r="P502" s="17">
        <v>2660800</v>
      </c>
      <c r="Q502" s="17">
        <v>2660800</v>
      </c>
      <c r="R502" s="17">
        <v>2660800</v>
      </c>
      <c r="S502" s="17">
        <v>2660800</v>
      </c>
      <c r="T502" s="17">
        <v>2660800</v>
      </c>
      <c r="U502" s="17">
        <v>2660800</v>
      </c>
      <c r="V502" s="17">
        <v>2660800</v>
      </c>
      <c r="W502" s="17">
        <v>2660800</v>
      </c>
      <c r="X502" s="17">
        <v>2660800</v>
      </c>
    </row>
    <row r="503" spans="2:24">
      <c r="B503" s="20">
        <v>1</v>
      </c>
      <c r="C503" s="25">
        <v>3880000</v>
      </c>
      <c r="D503" s="11">
        <f>IF(AND($N503&gt;' '!F$13,' '!F$13&gt;=$C503),1,0)</f>
        <v>0</v>
      </c>
      <c r="E503" s="11">
        <f>IF(AND($N503&gt;' '!G$13,' '!G$13&gt;=$C503),1,0)</f>
        <v>0</v>
      </c>
      <c r="F503" s="11">
        <f>IF(AND($N503&gt;' '!H$13,' '!H$13&gt;=$C503),1,0)</f>
        <v>0</v>
      </c>
      <c r="G503" s="11">
        <f>IF(AND($N503&gt;' '!I$13,' '!I$13&gt;=$C503),1,0)</f>
        <v>0</v>
      </c>
      <c r="H503" s="11">
        <f>IF(AND($N503&gt;' '!J$13,' '!J$13&gt;=$C503),1,0)</f>
        <v>0</v>
      </c>
      <c r="I503" s="11">
        <f>IF(AND($N503&gt;' '!K$13,' '!K$13&gt;=$C503),1,0)</f>
        <v>0</v>
      </c>
      <c r="J503" s="11">
        <f>IF(AND($N503&gt;' '!L$13,' '!L$13&gt;=$C503),1,0)</f>
        <v>0</v>
      </c>
      <c r="K503" s="11">
        <f>IF(AND($N503&gt;' '!M$13,' '!M$13&gt;=$C503),1,0)</f>
        <v>0</v>
      </c>
      <c r="L503" s="11">
        <f>IF(AND($N503&gt;' '!N$13,' '!N$13&gt;=$C503),1,0)</f>
        <v>0</v>
      </c>
      <c r="M503" s="11">
        <f>IF(AND($N503&gt;' '!O$13,' '!O$13&gt;=$C503),1,0)</f>
        <v>0</v>
      </c>
      <c r="N503" s="25">
        <v>3884000</v>
      </c>
      <c r="O503" s="17">
        <v>2664000</v>
      </c>
      <c r="P503" s="17">
        <v>2664000</v>
      </c>
      <c r="Q503" s="17">
        <v>2664000</v>
      </c>
      <c r="R503" s="17">
        <v>2664000</v>
      </c>
      <c r="S503" s="17">
        <v>2664000</v>
      </c>
      <c r="T503" s="17">
        <v>2664000</v>
      </c>
      <c r="U503" s="17">
        <v>2664000</v>
      </c>
      <c r="V503" s="17">
        <v>2664000</v>
      </c>
      <c r="W503" s="17">
        <v>2664000</v>
      </c>
      <c r="X503" s="17">
        <v>2664000</v>
      </c>
    </row>
    <row r="504" spans="2:24">
      <c r="B504" s="20">
        <v>2</v>
      </c>
      <c r="C504" s="25">
        <v>3884000</v>
      </c>
      <c r="D504" s="11">
        <f>IF(AND($N504&gt;' '!F$13,' '!F$13&gt;=$C504),1,0)</f>
        <v>0</v>
      </c>
      <c r="E504" s="11">
        <f>IF(AND($N504&gt;' '!G$13,' '!G$13&gt;=$C504),1,0)</f>
        <v>0</v>
      </c>
      <c r="F504" s="11">
        <f>IF(AND($N504&gt;' '!H$13,' '!H$13&gt;=$C504),1,0)</f>
        <v>0</v>
      </c>
      <c r="G504" s="11">
        <f>IF(AND($N504&gt;' '!I$13,' '!I$13&gt;=$C504),1,0)</f>
        <v>0</v>
      </c>
      <c r="H504" s="11">
        <f>IF(AND($N504&gt;' '!J$13,' '!J$13&gt;=$C504),1,0)</f>
        <v>0</v>
      </c>
      <c r="I504" s="11">
        <f>IF(AND($N504&gt;' '!K$13,' '!K$13&gt;=$C504),1,0)</f>
        <v>0</v>
      </c>
      <c r="J504" s="11">
        <f>IF(AND($N504&gt;' '!L$13,' '!L$13&gt;=$C504),1,0)</f>
        <v>0</v>
      </c>
      <c r="K504" s="11">
        <f>IF(AND($N504&gt;' '!M$13,' '!M$13&gt;=$C504),1,0)</f>
        <v>0</v>
      </c>
      <c r="L504" s="11">
        <f>IF(AND($N504&gt;' '!N$13,' '!N$13&gt;=$C504),1,0)</f>
        <v>0</v>
      </c>
      <c r="M504" s="11">
        <f>IF(AND($N504&gt;' '!O$13,' '!O$13&gt;=$C504),1,0)</f>
        <v>0</v>
      </c>
      <c r="N504" s="25">
        <v>3888000</v>
      </c>
      <c r="O504" s="17">
        <v>2667200</v>
      </c>
      <c r="P504" s="17">
        <v>2667200</v>
      </c>
      <c r="Q504" s="17">
        <v>2667200</v>
      </c>
      <c r="R504" s="17">
        <v>2667200</v>
      </c>
      <c r="S504" s="17">
        <v>2667200</v>
      </c>
      <c r="T504" s="17">
        <v>2667200</v>
      </c>
      <c r="U504" s="17">
        <v>2667200</v>
      </c>
      <c r="V504" s="17">
        <v>2667200</v>
      </c>
      <c r="W504" s="17">
        <v>2667200</v>
      </c>
      <c r="X504" s="17">
        <v>2667200</v>
      </c>
    </row>
    <row r="505" spans="2:24">
      <c r="B505" s="20">
        <v>3</v>
      </c>
      <c r="C505" s="26">
        <v>3888000</v>
      </c>
      <c r="D505" s="11">
        <f>IF(AND($N505&gt;' '!F$13,' '!F$13&gt;=$C505),1,0)</f>
        <v>0</v>
      </c>
      <c r="E505" s="11">
        <f>IF(AND($N505&gt;' '!G$13,' '!G$13&gt;=$C505),1,0)</f>
        <v>0</v>
      </c>
      <c r="F505" s="11">
        <f>IF(AND($N505&gt;' '!H$13,' '!H$13&gt;=$C505),1,0)</f>
        <v>0</v>
      </c>
      <c r="G505" s="11">
        <f>IF(AND($N505&gt;' '!I$13,' '!I$13&gt;=$C505),1,0)</f>
        <v>0</v>
      </c>
      <c r="H505" s="11">
        <f>IF(AND($N505&gt;' '!J$13,' '!J$13&gt;=$C505),1,0)</f>
        <v>0</v>
      </c>
      <c r="I505" s="11">
        <f>IF(AND($N505&gt;' '!K$13,' '!K$13&gt;=$C505),1,0)</f>
        <v>0</v>
      </c>
      <c r="J505" s="11">
        <f>IF(AND($N505&gt;' '!L$13,' '!L$13&gt;=$C505),1,0)</f>
        <v>0</v>
      </c>
      <c r="K505" s="11">
        <f>IF(AND($N505&gt;' '!M$13,' '!M$13&gt;=$C505),1,0)</f>
        <v>0</v>
      </c>
      <c r="L505" s="11">
        <f>IF(AND($N505&gt;' '!N$13,' '!N$13&gt;=$C505),1,0)</f>
        <v>0</v>
      </c>
      <c r="M505" s="11">
        <f>IF(AND($N505&gt;' '!O$13,' '!O$13&gt;=$C505),1,0)</f>
        <v>0</v>
      </c>
      <c r="N505" s="26">
        <v>3892000</v>
      </c>
      <c r="O505" s="17">
        <v>2670400</v>
      </c>
      <c r="P505" s="17">
        <v>2670400</v>
      </c>
      <c r="Q505" s="17">
        <v>2670400</v>
      </c>
      <c r="R505" s="17">
        <v>2670400</v>
      </c>
      <c r="S505" s="17">
        <v>2670400</v>
      </c>
      <c r="T505" s="17">
        <v>2670400</v>
      </c>
      <c r="U505" s="17">
        <v>2670400</v>
      </c>
      <c r="V505" s="17">
        <v>2670400</v>
      </c>
      <c r="W505" s="17">
        <v>2670400</v>
      </c>
      <c r="X505" s="17">
        <v>2670400</v>
      </c>
    </row>
    <row r="506" spans="2:24">
      <c r="B506" s="20">
        <v>4</v>
      </c>
      <c r="C506" s="25">
        <v>3892000</v>
      </c>
      <c r="D506" s="11">
        <f>IF(AND($N506&gt;' '!F$13,' '!F$13&gt;=$C506),1,0)</f>
        <v>0</v>
      </c>
      <c r="E506" s="11">
        <f>IF(AND($N506&gt;' '!G$13,' '!G$13&gt;=$C506),1,0)</f>
        <v>0</v>
      </c>
      <c r="F506" s="11">
        <f>IF(AND($N506&gt;' '!H$13,' '!H$13&gt;=$C506),1,0)</f>
        <v>0</v>
      </c>
      <c r="G506" s="11">
        <f>IF(AND($N506&gt;' '!I$13,' '!I$13&gt;=$C506),1,0)</f>
        <v>0</v>
      </c>
      <c r="H506" s="11">
        <f>IF(AND($N506&gt;' '!J$13,' '!J$13&gt;=$C506),1,0)</f>
        <v>0</v>
      </c>
      <c r="I506" s="11">
        <f>IF(AND($N506&gt;' '!K$13,' '!K$13&gt;=$C506),1,0)</f>
        <v>0</v>
      </c>
      <c r="J506" s="11">
        <f>IF(AND($N506&gt;' '!L$13,' '!L$13&gt;=$C506),1,0)</f>
        <v>0</v>
      </c>
      <c r="K506" s="11">
        <f>IF(AND($N506&gt;' '!M$13,' '!M$13&gt;=$C506),1,0)</f>
        <v>0</v>
      </c>
      <c r="L506" s="11">
        <f>IF(AND($N506&gt;' '!N$13,' '!N$13&gt;=$C506),1,0)</f>
        <v>0</v>
      </c>
      <c r="M506" s="11">
        <f>IF(AND($N506&gt;' '!O$13,' '!O$13&gt;=$C506),1,0)</f>
        <v>0</v>
      </c>
      <c r="N506" s="25">
        <v>3896000</v>
      </c>
      <c r="O506" s="17">
        <v>2673600</v>
      </c>
      <c r="P506" s="17">
        <v>2673600</v>
      </c>
      <c r="Q506" s="17">
        <v>2673600</v>
      </c>
      <c r="R506" s="17">
        <v>2673600</v>
      </c>
      <c r="S506" s="17">
        <v>2673600</v>
      </c>
      <c r="T506" s="17">
        <v>2673600</v>
      </c>
      <c r="U506" s="17">
        <v>2673600</v>
      </c>
      <c r="V506" s="17">
        <v>2673600</v>
      </c>
      <c r="W506" s="17">
        <v>2673600</v>
      </c>
      <c r="X506" s="17">
        <v>2673600</v>
      </c>
    </row>
    <row r="507" spans="2:24">
      <c r="B507" s="18">
        <v>5</v>
      </c>
      <c r="C507" s="25">
        <v>3896000</v>
      </c>
      <c r="D507" s="11">
        <f>IF(AND($N507&gt;' '!F$13,' '!F$13&gt;=$C507),1,0)</f>
        <v>0</v>
      </c>
      <c r="E507" s="11">
        <f>IF(AND($N507&gt;' '!G$13,' '!G$13&gt;=$C507),1,0)</f>
        <v>0</v>
      </c>
      <c r="F507" s="11">
        <f>IF(AND($N507&gt;' '!H$13,' '!H$13&gt;=$C507),1,0)</f>
        <v>0</v>
      </c>
      <c r="G507" s="11">
        <f>IF(AND($N507&gt;' '!I$13,' '!I$13&gt;=$C507),1,0)</f>
        <v>0</v>
      </c>
      <c r="H507" s="11">
        <f>IF(AND($N507&gt;' '!J$13,' '!J$13&gt;=$C507),1,0)</f>
        <v>0</v>
      </c>
      <c r="I507" s="11">
        <f>IF(AND($N507&gt;' '!K$13,' '!K$13&gt;=$C507),1,0)</f>
        <v>0</v>
      </c>
      <c r="J507" s="11">
        <f>IF(AND($N507&gt;' '!L$13,' '!L$13&gt;=$C507),1,0)</f>
        <v>0</v>
      </c>
      <c r="K507" s="11">
        <f>IF(AND($N507&gt;' '!M$13,' '!M$13&gt;=$C507),1,0)</f>
        <v>0</v>
      </c>
      <c r="L507" s="11">
        <f>IF(AND($N507&gt;' '!N$13,' '!N$13&gt;=$C507),1,0)</f>
        <v>0</v>
      </c>
      <c r="M507" s="11">
        <f>IF(AND($N507&gt;' '!O$13,' '!O$13&gt;=$C507),1,0)</f>
        <v>0</v>
      </c>
      <c r="N507" s="25">
        <v>3900000</v>
      </c>
      <c r="O507" s="17">
        <v>2676800</v>
      </c>
      <c r="P507" s="17">
        <v>2676800</v>
      </c>
      <c r="Q507" s="17">
        <v>2676800</v>
      </c>
      <c r="R507" s="17">
        <v>2676800</v>
      </c>
      <c r="S507" s="17">
        <v>2676800</v>
      </c>
      <c r="T507" s="17">
        <v>2676800</v>
      </c>
      <c r="U507" s="17">
        <v>2676800</v>
      </c>
      <c r="V507" s="17">
        <v>2676800</v>
      </c>
      <c r="W507" s="17">
        <v>2676800</v>
      </c>
      <c r="X507" s="17">
        <v>2676800</v>
      </c>
    </row>
    <row r="508" spans="2:24">
      <c r="B508" s="20">
        <v>1</v>
      </c>
      <c r="C508" s="25">
        <v>3900000</v>
      </c>
      <c r="D508" s="11">
        <f>IF(AND($N508&gt;' '!F$13,' '!F$13&gt;=$C508),1,0)</f>
        <v>0</v>
      </c>
      <c r="E508" s="11">
        <f>IF(AND($N508&gt;' '!G$13,' '!G$13&gt;=$C508),1,0)</f>
        <v>0</v>
      </c>
      <c r="F508" s="11">
        <f>IF(AND($N508&gt;' '!H$13,' '!H$13&gt;=$C508),1,0)</f>
        <v>0</v>
      </c>
      <c r="G508" s="11">
        <f>IF(AND($N508&gt;' '!I$13,' '!I$13&gt;=$C508),1,0)</f>
        <v>0</v>
      </c>
      <c r="H508" s="11">
        <f>IF(AND($N508&gt;' '!J$13,' '!J$13&gt;=$C508),1,0)</f>
        <v>0</v>
      </c>
      <c r="I508" s="11">
        <f>IF(AND($N508&gt;' '!K$13,' '!K$13&gt;=$C508),1,0)</f>
        <v>0</v>
      </c>
      <c r="J508" s="11">
        <f>IF(AND($N508&gt;' '!L$13,' '!L$13&gt;=$C508),1,0)</f>
        <v>0</v>
      </c>
      <c r="K508" s="11">
        <f>IF(AND($N508&gt;' '!M$13,' '!M$13&gt;=$C508),1,0)</f>
        <v>0</v>
      </c>
      <c r="L508" s="11">
        <f>IF(AND($N508&gt;' '!N$13,' '!N$13&gt;=$C508),1,0)</f>
        <v>0</v>
      </c>
      <c r="M508" s="11">
        <f>IF(AND($N508&gt;' '!O$13,' '!O$13&gt;=$C508),1,0)</f>
        <v>0</v>
      </c>
      <c r="N508" s="25">
        <v>3904000</v>
      </c>
      <c r="O508" s="17">
        <v>2680000</v>
      </c>
      <c r="P508" s="17">
        <v>2680000</v>
      </c>
      <c r="Q508" s="17">
        <v>2680000</v>
      </c>
      <c r="R508" s="17">
        <v>2680000</v>
      </c>
      <c r="S508" s="17">
        <v>2680000</v>
      </c>
      <c r="T508" s="17">
        <v>2680000</v>
      </c>
      <c r="U508" s="17">
        <v>2680000</v>
      </c>
      <c r="V508" s="17">
        <v>2680000</v>
      </c>
      <c r="W508" s="17">
        <v>2680000</v>
      </c>
      <c r="X508" s="17">
        <v>2680000</v>
      </c>
    </row>
    <row r="509" spans="2:24">
      <c r="B509" s="20">
        <v>2</v>
      </c>
      <c r="C509" s="25">
        <v>3904000</v>
      </c>
      <c r="D509" s="11">
        <f>IF(AND($N509&gt;' '!F$13,' '!F$13&gt;=$C509),1,0)</f>
        <v>0</v>
      </c>
      <c r="E509" s="11">
        <f>IF(AND($N509&gt;' '!G$13,' '!G$13&gt;=$C509),1,0)</f>
        <v>0</v>
      </c>
      <c r="F509" s="11">
        <f>IF(AND($N509&gt;' '!H$13,' '!H$13&gt;=$C509),1,0)</f>
        <v>0</v>
      </c>
      <c r="G509" s="11">
        <f>IF(AND($N509&gt;' '!I$13,' '!I$13&gt;=$C509),1,0)</f>
        <v>0</v>
      </c>
      <c r="H509" s="11">
        <f>IF(AND($N509&gt;' '!J$13,' '!J$13&gt;=$C509),1,0)</f>
        <v>0</v>
      </c>
      <c r="I509" s="11">
        <f>IF(AND($N509&gt;' '!K$13,' '!K$13&gt;=$C509),1,0)</f>
        <v>0</v>
      </c>
      <c r="J509" s="11">
        <f>IF(AND($N509&gt;' '!L$13,' '!L$13&gt;=$C509),1,0)</f>
        <v>0</v>
      </c>
      <c r="K509" s="11">
        <f>IF(AND($N509&gt;' '!M$13,' '!M$13&gt;=$C509),1,0)</f>
        <v>0</v>
      </c>
      <c r="L509" s="11">
        <f>IF(AND($N509&gt;' '!N$13,' '!N$13&gt;=$C509),1,0)</f>
        <v>0</v>
      </c>
      <c r="M509" s="11">
        <f>IF(AND($N509&gt;' '!O$13,' '!O$13&gt;=$C509),1,0)</f>
        <v>0</v>
      </c>
      <c r="N509" s="25">
        <v>3908000</v>
      </c>
      <c r="O509" s="17">
        <v>2683200</v>
      </c>
      <c r="P509" s="17">
        <v>2683200</v>
      </c>
      <c r="Q509" s="17">
        <v>2683200</v>
      </c>
      <c r="R509" s="17">
        <v>2683200</v>
      </c>
      <c r="S509" s="17">
        <v>2683200</v>
      </c>
      <c r="T509" s="17">
        <v>2683200</v>
      </c>
      <c r="U509" s="17">
        <v>2683200</v>
      </c>
      <c r="V509" s="17">
        <v>2683200</v>
      </c>
      <c r="W509" s="17">
        <v>2683200</v>
      </c>
      <c r="X509" s="17">
        <v>2683200</v>
      </c>
    </row>
    <row r="510" spans="2:24">
      <c r="B510" s="20">
        <v>3</v>
      </c>
      <c r="C510" s="26">
        <v>3908000</v>
      </c>
      <c r="D510" s="11">
        <f>IF(AND($N510&gt;' '!F$13,' '!F$13&gt;=$C510),1,0)</f>
        <v>0</v>
      </c>
      <c r="E510" s="11">
        <f>IF(AND($N510&gt;' '!G$13,' '!G$13&gt;=$C510),1,0)</f>
        <v>0</v>
      </c>
      <c r="F510" s="11">
        <f>IF(AND($N510&gt;' '!H$13,' '!H$13&gt;=$C510),1,0)</f>
        <v>0</v>
      </c>
      <c r="G510" s="11">
        <f>IF(AND($N510&gt;' '!I$13,' '!I$13&gt;=$C510),1,0)</f>
        <v>0</v>
      </c>
      <c r="H510" s="11">
        <f>IF(AND($N510&gt;' '!J$13,' '!J$13&gt;=$C510),1,0)</f>
        <v>0</v>
      </c>
      <c r="I510" s="11">
        <f>IF(AND($N510&gt;' '!K$13,' '!K$13&gt;=$C510),1,0)</f>
        <v>0</v>
      </c>
      <c r="J510" s="11">
        <f>IF(AND($N510&gt;' '!L$13,' '!L$13&gt;=$C510),1,0)</f>
        <v>0</v>
      </c>
      <c r="K510" s="11">
        <f>IF(AND($N510&gt;' '!M$13,' '!M$13&gt;=$C510),1,0)</f>
        <v>0</v>
      </c>
      <c r="L510" s="11">
        <f>IF(AND($N510&gt;' '!N$13,' '!N$13&gt;=$C510),1,0)</f>
        <v>0</v>
      </c>
      <c r="M510" s="11">
        <f>IF(AND($N510&gt;' '!O$13,' '!O$13&gt;=$C510),1,0)</f>
        <v>0</v>
      </c>
      <c r="N510" s="26">
        <v>3912000</v>
      </c>
      <c r="O510" s="17">
        <v>2686400</v>
      </c>
      <c r="P510" s="17">
        <v>2686400</v>
      </c>
      <c r="Q510" s="17">
        <v>2686400</v>
      </c>
      <c r="R510" s="17">
        <v>2686400</v>
      </c>
      <c r="S510" s="17">
        <v>2686400</v>
      </c>
      <c r="T510" s="17">
        <v>2686400</v>
      </c>
      <c r="U510" s="17">
        <v>2686400</v>
      </c>
      <c r="V510" s="17">
        <v>2686400</v>
      </c>
      <c r="W510" s="17">
        <v>2686400</v>
      </c>
      <c r="X510" s="17">
        <v>2686400</v>
      </c>
    </row>
    <row r="511" spans="2:24">
      <c r="B511" s="20">
        <v>4</v>
      </c>
      <c r="C511" s="25">
        <v>3912000</v>
      </c>
      <c r="D511" s="11">
        <f>IF(AND($N511&gt;' '!F$13,' '!F$13&gt;=$C511),1,0)</f>
        <v>0</v>
      </c>
      <c r="E511" s="11">
        <f>IF(AND($N511&gt;' '!G$13,' '!G$13&gt;=$C511),1,0)</f>
        <v>0</v>
      </c>
      <c r="F511" s="11">
        <f>IF(AND($N511&gt;' '!H$13,' '!H$13&gt;=$C511),1,0)</f>
        <v>0</v>
      </c>
      <c r="G511" s="11">
        <f>IF(AND($N511&gt;' '!I$13,' '!I$13&gt;=$C511),1,0)</f>
        <v>0</v>
      </c>
      <c r="H511" s="11">
        <f>IF(AND($N511&gt;' '!J$13,' '!J$13&gt;=$C511),1,0)</f>
        <v>0</v>
      </c>
      <c r="I511" s="11">
        <f>IF(AND($N511&gt;' '!K$13,' '!K$13&gt;=$C511),1,0)</f>
        <v>0</v>
      </c>
      <c r="J511" s="11">
        <f>IF(AND($N511&gt;' '!L$13,' '!L$13&gt;=$C511),1,0)</f>
        <v>0</v>
      </c>
      <c r="K511" s="11">
        <f>IF(AND($N511&gt;' '!M$13,' '!M$13&gt;=$C511),1,0)</f>
        <v>0</v>
      </c>
      <c r="L511" s="11">
        <f>IF(AND($N511&gt;' '!N$13,' '!N$13&gt;=$C511),1,0)</f>
        <v>0</v>
      </c>
      <c r="M511" s="11">
        <f>IF(AND($N511&gt;' '!O$13,' '!O$13&gt;=$C511),1,0)</f>
        <v>0</v>
      </c>
      <c r="N511" s="25">
        <v>3916000</v>
      </c>
      <c r="O511" s="17">
        <v>2689600</v>
      </c>
      <c r="P511" s="17">
        <v>2689600</v>
      </c>
      <c r="Q511" s="17">
        <v>2689600</v>
      </c>
      <c r="R511" s="17">
        <v>2689600</v>
      </c>
      <c r="S511" s="17">
        <v>2689600</v>
      </c>
      <c r="T511" s="17">
        <v>2689600</v>
      </c>
      <c r="U511" s="17">
        <v>2689600</v>
      </c>
      <c r="V511" s="17">
        <v>2689600</v>
      </c>
      <c r="W511" s="17">
        <v>2689600</v>
      </c>
      <c r="X511" s="17">
        <v>2689600</v>
      </c>
    </row>
    <row r="512" spans="2:24">
      <c r="B512" s="18">
        <v>5</v>
      </c>
      <c r="C512" s="25">
        <v>3916000</v>
      </c>
      <c r="D512" s="11">
        <f>IF(AND($N512&gt;' '!F$13,' '!F$13&gt;=$C512),1,0)</f>
        <v>0</v>
      </c>
      <c r="E512" s="11">
        <f>IF(AND($N512&gt;' '!G$13,' '!G$13&gt;=$C512),1,0)</f>
        <v>0</v>
      </c>
      <c r="F512" s="11">
        <f>IF(AND($N512&gt;' '!H$13,' '!H$13&gt;=$C512),1,0)</f>
        <v>0</v>
      </c>
      <c r="G512" s="11">
        <f>IF(AND($N512&gt;' '!I$13,' '!I$13&gt;=$C512),1,0)</f>
        <v>0</v>
      </c>
      <c r="H512" s="11">
        <f>IF(AND($N512&gt;' '!J$13,' '!J$13&gt;=$C512),1,0)</f>
        <v>0</v>
      </c>
      <c r="I512" s="11">
        <f>IF(AND($N512&gt;' '!K$13,' '!K$13&gt;=$C512),1,0)</f>
        <v>0</v>
      </c>
      <c r="J512" s="11">
        <f>IF(AND($N512&gt;' '!L$13,' '!L$13&gt;=$C512),1,0)</f>
        <v>0</v>
      </c>
      <c r="K512" s="11">
        <f>IF(AND($N512&gt;' '!M$13,' '!M$13&gt;=$C512),1,0)</f>
        <v>0</v>
      </c>
      <c r="L512" s="11">
        <f>IF(AND($N512&gt;' '!N$13,' '!N$13&gt;=$C512),1,0)</f>
        <v>0</v>
      </c>
      <c r="M512" s="11">
        <f>IF(AND($N512&gt;' '!O$13,' '!O$13&gt;=$C512),1,0)</f>
        <v>0</v>
      </c>
      <c r="N512" s="25">
        <v>3920000</v>
      </c>
      <c r="O512" s="17">
        <v>2692800</v>
      </c>
      <c r="P512" s="17">
        <v>2692800</v>
      </c>
      <c r="Q512" s="17">
        <v>2692800</v>
      </c>
      <c r="R512" s="17">
        <v>2692800</v>
      </c>
      <c r="S512" s="17">
        <v>2692800</v>
      </c>
      <c r="T512" s="17">
        <v>2692800</v>
      </c>
      <c r="U512" s="17">
        <v>2692800</v>
      </c>
      <c r="V512" s="17">
        <v>2692800</v>
      </c>
      <c r="W512" s="17">
        <v>2692800</v>
      </c>
      <c r="X512" s="17">
        <v>2692800</v>
      </c>
    </row>
    <row r="513" spans="2:24">
      <c r="B513" s="20">
        <v>1</v>
      </c>
      <c r="C513" s="25">
        <v>3920000</v>
      </c>
      <c r="D513" s="11">
        <f>IF(AND($N513&gt;' '!F$13,' '!F$13&gt;=$C513),1,0)</f>
        <v>0</v>
      </c>
      <c r="E513" s="11">
        <f>IF(AND($N513&gt;' '!G$13,' '!G$13&gt;=$C513),1,0)</f>
        <v>0</v>
      </c>
      <c r="F513" s="11">
        <f>IF(AND($N513&gt;' '!H$13,' '!H$13&gt;=$C513),1,0)</f>
        <v>0</v>
      </c>
      <c r="G513" s="11">
        <f>IF(AND($N513&gt;' '!I$13,' '!I$13&gt;=$C513),1,0)</f>
        <v>0</v>
      </c>
      <c r="H513" s="11">
        <f>IF(AND($N513&gt;' '!J$13,' '!J$13&gt;=$C513),1,0)</f>
        <v>0</v>
      </c>
      <c r="I513" s="11">
        <f>IF(AND($N513&gt;' '!K$13,' '!K$13&gt;=$C513),1,0)</f>
        <v>0</v>
      </c>
      <c r="J513" s="11">
        <f>IF(AND($N513&gt;' '!L$13,' '!L$13&gt;=$C513),1,0)</f>
        <v>0</v>
      </c>
      <c r="K513" s="11">
        <f>IF(AND($N513&gt;' '!M$13,' '!M$13&gt;=$C513),1,0)</f>
        <v>0</v>
      </c>
      <c r="L513" s="11">
        <f>IF(AND($N513&gt;' '!N$13,' '!N$13&gt;=$C513),1,0)</f>
        <v>0</v>
      </c>
      <c r="M513" s="11">
        <f>IF(AND($N513&gt;' '!O$13,' '!O$13&gt;=$C513),1,0)</f>
        <v>0</v>
      </c>
      <c r="N513" s="25">
        <v>3924000</v>
      </c>
      <c r="O513" s="17">
        <v>2696000</v>
      </c>
      <c r="P513" s="17">
        <v>2696000</v>
      </c>
      <c r="Q513" s="17">
        <v>2696000</v>
      </c>
      <c r="R513" s="17">
        <v>2696000</v>
      </c>
      <c r="S513" s="17">
        <v>2696000</v>
      </c>
      <c r="T513" s="17">
        <v>2696000</v>
      </c>
      <c r="U513" s="17">
        <v>2696000</v>
      </c>
      <c r="V513" s="17">
        <v>2696000</v>
      </c>
      <c r="W513" s="17">
        <v>2696000</v>
      </c>
      <c r="X513" s="17">
        <v>2696000</v>
      </c>
    </row>
    <row r="514" spans="2:24">
      <c r="B514" s="20">
        <v>2</v>
      </c>
      <c r="C514" s="25">
        <v>3924000</v>
      </c>
      <c r="D514" s="11">
        <f>IF(AND($N514&gt;' '!F$13,' '!F$13&gt;=$C514),1,0)</f>
        <v>0</v>
      </c>
      <c r="E514" s="11">
        <f>IF(AND($N514&gt;' '!G$13,' '!G$13&gt;=$C514),1,0)</f>
        <v>0</v>
      </c>
      <c r="F514" s="11">
        <f>IF(AND($N514&gt;' '!H$13,' '!H$13&gt;=$C514),1,0)</f>
        <v>0</v>
      </c>
      <c r="G514" s="11">
        <f>IF(AND($N514&gt;' '!I$13,' '!I$13&gt;=$C514),1,0)</f>
        <v>0</v>
      </c>
      <c r="H514" s="11">
        <f>IF(AND($N514&gt;' '!J$13,' '!J$13&gt;=$C514),1,0)</f>
        <v>0</v>
      </c>
      <c r="I514" s="11">
        <f>IF(AND($N514&gt;' '!K$13,' '!K$13&gt;=$C514),1,0)</f>
        <v>0</v>
      </c>
      <c r="J514" s="11">
        <f>IF(AND($N514&gt;' '!L$13,' '!L$13&gt;=$C514),1,0)</f>
        <v>0</v>
      </c>
      <c r="K514" s="11">
        <f>IF(AND($N514&gt;' '!M$13,' '!M$13&gt;=$C514),1,0)</f>
        <v>0</v>
      </c>
      <c r="L514" s="11">
        <f>IF(AND($N514&gt;' '!N$13,' '!N$13&gt;=$C514),1,0)</f>
        <v>0</v>
      </c>
      <c r="M514" s="11">
        <f>IF(AND($N514&gt;' '!O$13,' '!O$13&gt;=$C514),1,0)</f>
        <v>0</v>
      </c>
      <c r="N514" s="25">
        <v>3928000</v>
      </c>
      <c r="O514" s="17">
        <v>2699200</v>
      </c>
      <c r="P514" s="17">
        <v>2699200</v>
      </c>
      <c r="Q514" s="17">
        <v>2699200</v>
      </c>
      <c r="R514" s="17">
        <v>2699200</v>
      </c>
      <c r="S514" s="17">
        <v>2699200</v>
      </c>
      <c r="T514" s="17">
        <v>2699200</v>
      </c>
      <c r="U514" s="17">
        <v>2699200</v>
      </c>
      <c r="V514" s="17">
        <v>2699200</v>
      </c>
      <c r="W514" s="17">
        <v>2699200</v>
      </c>
      <c r="X514" s="17">
        <v>2699200</v>
      </c>
    </row>
    <row r="515" spans="2:24">
      <c r="B515" s="20">
        <v>3</v>
      </c>
      <c r="C515" s="26">
        <v>3928000</v>
      </c>
      <c r="D515" s="11">
        <f>IF(AND($N515&gt;' '!F$13,' '!F$13&gt;=$C515),1,0)</f>
        <v>0</v>
      </c>
      <c r="E515" s="11">
        <f>IF(AND($N515&gt;' '!G$13,' '!G$13&gt;=$C515),1,0)</f>
        <v>0</v>
      </c>
      <c r="F515" s="11">
        <f>IF(AND($N515&gt;' '!H$13,' '!H$13&gt;=$C515),1,0)</f>
        <v>0</v>
      </c>
      <c r="G515" s="11">
        <f>IF(AND($N515&gt;' '!I$13,' '!I$13&gt;=$C515),1,0)</f>
        <v>0</v>
      </c>
      <c r="H515" s="11">
        <f>IF(AND($N515&gt;' '!J$13,' '!J$13&gt;=$C515),1,0)</f>
        <v>0</v>
      </c>
      <c r="I515" s="11">
        <f>IF(AND($N515&gt;' '!K$13,' '!K$13&gt;=$C515),1,0)</f>
        <v>0</v>
      </c>
      <c r="J515" s="11">
        <f>IF(AND($N515&gt;' '!L$13,' '!L$13&gt;=$C515),1,0)</f>
        <v>0</v>
      </c>
      <c r="K515" s="11">
        <f>IF(AND($N515&gt;' '!M$13,' '!M$13&gt;=$C515),1,0)</f>
        <v>0</v>
      </c>
      <c r="L515" s="11">
        <f>IF(AND($N515&gt;' '!N$13,' '!N$13&gt;=$C515),1,0)</f>
        <v>0</v>
      </c>
      <c r="M515" s="11">
        <f>IF(AND($N515&gt;' '!O$13,' '!O$13&gt;=$C515),1,0)</f>
        <v>0</v>
      </c>
      <c r="N515" s="26">
        <v>3932000</v>
      </c>
      <c r="O515" s="17">
        <v>2702400</v>
      </c>
      <c r="P515" s="17">
        <v>2702400</v>
      </c>
      <c r="Q515" s="17">
        <v>2702400</v>
      </c>
      <c r="R515" s="17">
        <v>2702400</v>
      </c>
      <c r="S515" s="17">
        <v>2702400</v>
      </c>
      <c r="T515" s="17">
        <v>2702400</v>
      </c>
      <c r="U515" s="17">
        <v>2702400</v>
      </c>
      <c r="V515" s="17">
        <v>2702400</v>
      </c>
      <c r="W515" s="17">
        <v>2702400</v>
      </c>
      <c r="X515" s="17">
        <v>2702400</v>
      </c>
    </row>
    <row r="516" spans="2:24">
      <c r="B516" s="20">
        <v>4</v>
      </c>
      <c r="C516" s="25">
        <v>3932000</v>
      </c>
      <c r="D516" s="11">
        <f>IF(AND($N516&gt;' '!F$13,' '!F$13&gt;=$C516),1,0)</f>
        <v>0</v>
      </c>
      <c r="E516" s="11">
        <f>IF(AND($N516&gt;' '!G$13,' '!G$13&gt;=$C516),1,0)</f>
        <v>0</v>
      </c>
      <c r="F516" s="11">
        <f>IF(AND($N516&gt;' '!H$13,' '!H$13&gt;=$C516),1,0)</f>
        <v>0</v>
      </c>
      <c r="G516" s="11">
        <f>IF(AND($N516&gt;' '!I$13,' '!I$13&gt;=$C516),1,0)</f>
        <v>0</v>
      </c>
      <c r="H516" s="11">
        <f>IF(AND($N516&gt;' '!J$13,' '!J$13&gt;=$C516),1,0)</f>
        <v>0</v>
      </c>
      <c r="I516" s="11">
        <f>IF(AND($N516&gt;' '!K$13,' '!K$13&gt;=$C516),1,0)</f>
        <v>0</v>
      </c>
      <c r="J516" s="11">
        <f>IF(AND($N516&gt;' '!L$13,' '!L$13&gt;=$C516),1,0)</f>
        <v>0</v>
      </c>
      <c r="K516" s="11">
        <f>IF(AND($N516&gt;' '!M$13,' '!M$13&gt;=$C516),1,0)</f>
        <v>0</v>
      </c>
      <c r="L516" s="11">
        <f>IF(AND($N516&gt;' '!N$13,' '!N$13&gt;=$C516),1,0)</f>
        <v>0</v>
      </c>
      <c r="M516" s="11">
        <f>IF(AND($N516&gt;' '!O$13,' '!O$13&gt;=$C516),1,0)</f>
        <v>0</v>
      </c>
      <c r="N516" s="25">
        <v>3936000</v>
      </c>
      <c r="O516" s="17">
        <v>2705600</v>
      </c>
      <c r="P516" s="17">
        <v>2705600</v>
      </c>
      <c r="Q516" s="17">
        <v>2705600</v>
      </c>
      <c r="R516" s="17">
        <v>2705600</v>
      </c>
      <c r="S516" s="17">
        <v>2705600</v>
      </c>
      <c r="T516" s="17">
        <v>2705600</v>
      </c>
      <c r="U516" s="17">
        <v>2705600</v>
      </c>
      <c r="V516" s="17">
        <v>2705600</v>
      </c>
      <c r="W516" s="17">
        <v>2705600</v>
      </c>
      <c r="X516" s="17">
        <v>2705600</v>
      </c>
    </row>
    <row r="517" spans="2:24">
      <c r="B517" s="18">
        <v>5</v>
      </c>
      <c r="C517" s="25">
        <v>3936000</v>
      </c>
      <c r="D517" s="11">
        <f>IF(AND($N517&gt;' '!F$13,' '!F$13&gt;=$C517),1,0)</f>
        <v>0</v>
      </c>
      <c r="E517" s="11">
        <f>IF(AND($N517&gt;' '!G$13,' '!G$13&gt;=$C517),1,0)</f>
        <v>0</v>
      </c>
      <c r="F517" s="11">
        <f>IF(AND($N517&gt;' '!H$13,' '!H$13&gt;=$C517),1,0)</f>
        <v>0</v>
      </c>
      <c r="G517" s="11">
        <f>IF(AND($N517&gt;' '!I$13,' '!I$13&gt;=$C517),1,0)</f>
        <v>0</v>
      </c>
      <c r="H517" s="11">
        <f>IF(AND($N517&gt;' '!J$13,' '!J$13&gt;=$C517),1,0)</f>
        <v>0</v>
      </c>
      <c r="I517" s="11">
        <f>IF(AND($N517&gt;' '!K$13,' '!K$13&gt;=$C517),1,0)</f>
        <v>0</v>
      </c>
      <c r="J517" s="11">
        <f>IF(AND($N517&gt;' '!L$13,' '!L$13&gt;=$C517),1,0)</f>
        <v>0</v>
      </c>
      <c r="K517" s="11">
        <f>IF(AND($N517&gt;' '!M$13,' '!M$13&gt;=$C517),1,0)</f>
        <v>0</v>
      </c>
      <c r="L517" s="11">
        <f>IF(AND($N517&gt;' '!N$13,' '!N$13&gt;=$C517),1,0)</f>
        <v>0</v>
      </c>
      <c r="M517" s="11">
        <f>IF(AND($N517&gt;' '!O$13,' '!O$13&gt;=$C517),1,0)</f>
        <v>0</v>
      </c>
      <c r="N517" s="25">
        <v>3940000</v>
      </c>
      <c r="O517" s="17">
        <v>2708800</v>
      </c>
      <c r="P517" s="17">
        <v>2708800</v>
      </c>
      <c r="Q517" s="17">
        <v>2708800</v>
      </c>
      <c r="R517" s="17">
        <v>2708800</v>
      </c>
      <c r="S517" s="17">
        <v>2708800</v>
      </c>
      <c r="T517" s="17">
        <v>2708800</v>
      </c>
      <c r="U517" s="17">
        <v>2708800</v>
      </c>
      <c r="V517" s="17">
        <v>2708800</v>
      </c>
      <c r="W517" s="17">
        <v>2708800</v>
      </c>
      <c r="X517" s="17">
        <v>2708800</v>
      </c>
    </row>
    <row r="518" spans="2:24">
      <c r="B518" s="20">
        <v>1</v>
      </c>
      <c r="C518" s="25">
        <v>3940000</v>
      </c>
      <c r="D518" s="11">
        <f>IF(AND($N518&gt;' '!F$13,' '!F$13&gt;=$C518),1,0)</f>
        <v>0</v>
      </c>
      <c r="E518" s="11">
        <f>IF(AND($N518&gt;' '!G$13,' '!G$13&gt;=$C518),1,0)</f>
        <v>0</v>
      </c>
      <c r="F518" s="11">
        <f>IF(AND($N518&gt;' '!H$13,' '!H$13&gt;=$C518),1,0)</f>
        <v>0</v>
      </c>
      <c r="G518" s="11">
        <f>IF(AND($N518&gt;' '!I$13,' '!I$13&gt;=$C518),1,0)</f>
        <v>0</v>
      </c>
      <c r="H518" s="11">
        <f>IF(AND($N518&gt;' '!J$13,' '!J$13&gt;=$C518),1,0)</f>
        <v>0</v>
      </c>
      <c r="I518" s="11">
        <f>IF(AND($N518&gt;' '!K$13,' '!K$13&gt;=$C518),1,0)</f>
        <v>0</v>
      </c>
      <c r="J518" s="11">
        <f>IF(AND($N518&gt;' '!L$13,' '!L$13&gt;=$C518),1,0)</f>
        <v>0</v>
      </c>
      <c r="K518" s="11">
        <f>IF(AND($N518&gt;' '!M$13,' '!M$13&gt;=$C518),1,0)</f>
        <v>0</v>
      </c>
      <c r="L518" s="11">
        <f>IF(AND($N518&gt;' '!N$13,' '!N$13&gt;=$C518),1,0)</f>
        <v>0</v>
      </c>
      <c r="M518" s="11">
        <f>IF(AND($N518&gt;' '!O$13,' '!O$13&gt;=$C518),1,0)</f>
        <v>0</v>
      </c>
      <c r="N518" s="25">
        <v>3944000</v>
      </c>
      <c r="O518" s="17">
        <v>2712000</v>
      </c>
      <c r="P518" s="17">
        <v>2712000</v>
      </c>
      <c r="Q518" s="17">
        <v>2712000</v>
      </c>
      <c r="R518" s="17">
        <v>2712000</v>
      </c>
      <c r="S518" s="17">
        <v>2712000</v>
      </c>
      <c r="T518" s="17">
        <v>2712000</v>
      </c>
      <c r="U518" s="17">
        <v>2712000</v>
      </c>
      <c r="V518" s="17">
        <v>2712000</v>
      </c>
      <c r="W518" s="17">
        <v>2712000</v>
      </c>
      <c r="X518" s="17">
        <v>2712000</v>
      </c>
    </row>
    <row r="519" spans="2:24">
      <c r="B519" s="20">
        <v>2</v>
      </c>
      <c r="C519" s="25">
        <v>3944000</v>
      </c>
      <c r="D519" s="11">
        <f>IF(AND($N519&gt;' '!F$13,' '!F$13&gt;=$C519),1,0)</f>
        <v>0</v>
      </c>
      <c r="E519" s="11">
        <f>IF(AND($N519&gt;' '!G$13,' '!G$13&gt;=$C519),1,0)</f>
        <v>0</v>
      </c>
      <c r="F519" s="11">
        <f>IF(AND($N519&gt;' '!H$13,' '!H$13&gt;=$C519),1,0)</f>
        <v>0</v>
      </c>
      <c r="G519" s="11">
        <f>IF(AND($N519&gt;' '!I$13,' '!I$13&gt;=$C519),1,0)</f>
        <v>0</v>
      </c>
      <c r="H519" s="11">
        <f>IF(AND($N519&gt;' '!J$13,' '!J$13&gt;=$C519),1,0)</f>
        <v>0</v>
      </c>
      <c r="I519" s="11">
        <f>IF(AND($N519&gt;' '!K$13,' '!K$13&gt;=$C519),1,0)</f>
        <v>0</v>
      </c>
      <c r="J519" s="11">
        <f>IF(AND($N519&gt;' '!L$13,' '!L$13&gt;=$C519),1,0)</f>
        <v>0</v>
      </c>
      <c r="K519" s="11">
        <f>IF(AND($N519&gt;' '!M$13,' '!M$13&gt;=$C519),1,0)</f>
        <v>0</v>
      </c>
      <c r="L519" s="11">
        <f>IF(AND($N519&gt;' '!N$13,' '!N$13&gt;=$C519),1,0)</f>
        <v>0</v>
      </c>
      <c r="M519" s="11">
        <f>IF(AND($N519&gt;' '!O$13,' '!O$13&gt;=$C519),1,0)</f>
        <v>0</v>
      </c>
      <c r="N519" s="25">
        <v>3948000</v>
      </c>
      <c r="O519" s="17">
        <v>2715200</v>
      </c>
      <c r="P519" s="17">
        <v>2715200</v>
      </c>
      <c r="Q519" s="17">
        <v>2715200</v>
      </c>
      <c r="R519" s="17">
        <v>2715200</v>
      </c>
      <c r="S519" s="17">
        <v>2715200</v>
      </c>
      <c r="T519" s="17">
        <v>2715200</v>
      </c>
      <c r="U519" s="17">
        <v>2715200</v>
      </c>
      <c r="V519" s="17">
        <v>2715200</v>
      </c>
      <c r="W519" s="17">
        <v>2715200</v>
      </c>
      <c r="X519" s="17">
        <v>2715200</v>
      </c>
    </row>
    <row r="520" spans="2:24">
      <c r="B520" s="20">
        <v>3</v>
      </c>
      <c r="C520" s="26">
        <v>3948000</v>
      </c>
      <c r="D520" s="11">
        <f>IF(AND($N520&gt;' '!F$13,' '!F$13&gt;=$C520),1,0)</f>
        <v>0</v>
      </c>
      <c r="E520" s="11">
        <f>IF(AND($N520&gt;' '!G$13,' '!G$13&gt;=$C520),1,0)</f>
        <v>0</v>
      </c>
      <c r="F520" s="11">
        <f>IF(AND($N520&gt;' '!H$13,' '!H$13&gt;=$C520),1,0)</f>
        <v>0</v>
      </c>
      <c r="G520" s="11">
        <f>IF(AND($N520&gt;' '!I$13,' '!I$13&gt;=$C520),1,0)</f>
        <v>0</v>
      </c>
      <c r="H520" s="11">
        <f>IF(AND($N520&gt;' '!J$13,' '!J$13&gt;=$C520),1,0)</f>
        <v>0</v>
      </c>
      <c r="I520" s="11">
        <f>IF(AND($N520&gt;' '!K$13,' '!K$13&gt;=$C520),1,0)</f>
        <v>0</v>
      </c>
      <c r="J520" s="11">
        <f>IF(AND($N520&gt;' '!L$13,' '!L$13&gt;=$C520),1,0)</f>
        <v>0</v>
      </c>
      <c r="K520" s="11">
        <f>IF(AND($N520&gt;' '!M$13,' '!M$13&gt;=$C520),1,0)</f>
        <v>0</v>
      </c>
      <c r="L520" s="11">
        <f>IF(AND($N520&gt;' '!N$13,' '!N$13&gt;=$C520),1,0)</f>
        <v>0</v>
      </c>
      <c r="M520" s="11">
        <f>IF(AND($N520&gt;' '!O$13,' '!O$13&gt;=$C520),1,0)</f>
        <v>0</v>
      </c>
      <c r="N520" s="26">
        <v>3952000</v>
      </c>
      <c r="O520" s="17">
        <v>2718400</v>
      </c>
      <c r="P520" s="17">
        <v>2718400</v>
      </c>
      <c r="Q520" s="17">
        <v>2718400</v>
      </c>
      <c r="R520" s="17">
        <v>2718400</v>
      </c>
      <c r="S520" s="17">
        <v>2718400</v>
      </c>
      <c r="T520" s="17">
        <v>2718400</v>
      </c>
      <c r="U520" s="17">
        <v>2718400</v>
      </c>
      <c r="V520" s="17">
        <v>2718400</v>
      </c>
      <c r="W520" s="17">
        <v>2718400</v>
      </c>
      <c r="X520" s="17">
        <v>2718400</v>
      </c>
    </row>
    <row r="521" spans="2:24">
      <c r="B521" s="20">
        <v>4</v>
      </c>
      <c r="C521" s="25">
        <v>3952000</v>
      </c>
      <c r="D521" s="11">
        <f>IF(AND($N521&gt;' '!F$13,' '!F$13&gt;=$C521),1,0)</f>
        <v>0</v>
      </c>
      <c r="E521" s="11">
        <f>IF(AND($N521&gt;' '!G$13,' '!G$13&gt;=$C521),1,0)</f>
        <v>0</v>
      </c>
      <c r="F521" s="11">
        <f>IF(AND($N521&gt;' '!H$13,' '!H$13&gt;=$C521),1,0)</f>
        <v>0</v>
      </c>
      <c r="G521" s="11">
        <f>IF(AND($N521&gt;' '!I$13,' '!I$13&gt;=$C521),1,0)</f>
        <v>0</v>
      </c>
      <c r="H521" s="11">
        <f>IF(AND($N521&gt;' '!J$13,' '!J$13&gt;=$C521),1,0)</f>
        <v>0</v>
      </c>
      <c r="I521" s="11">
        <f>IF(AND($N521&gt;' '!K$13,' '!K$13&gt;=$C521),1,0)</f>
        <v>0</v>
      </c>
      <c r="J521" s="11">
        <f>IF(AND($N521&gt;' '!L$13,' '!L$13&gt;=$C521),1,0)</f>
        <v>0</v>
      </c>
      <c r="K521" s="11">
        <f>IF(AND($N521&gt;' '!M$13,' '!M$13&gt;=$C521),1,0)</f>
        <v>0</v>
      </c>
      <c r="L521" s="11">
        <f>IF(AND($N521&gt;' '!N$13,' '!N$13&gt;=$C521),1,0)</f>
        <v>0</v>
      </c>
      <c r="M521" s="11">
        <f>IF(AND($N521&gt;' '!O$13,' '!O$13&gt;=$C521),1,0)</f>
        <v>0</v>
      </c>
      <c r="N521" s="25">
        <v>3956000</v>
      </c>
      <c r="O521" s="17">
        <v>2721600</v>
      </c>
      <c r="P521" s="17">
        <v>2721600</v>
      </c>
      <c r="Q521" s="17">
        <v>2721600</v>
      </c>
      <c r="R521" s="17">
        <v>2721600</v>
      </c>
      <c r="S521" s="17">
        <v>2721600</v>
      </c>
      <c r="T521" s="17">
        <v>2721600</v>
      </c>
      <c r="U521" s="17">
        <v>2721600</v>
      </c>
      <c r="V521" s="17">
        <v>2721600</v>
      </c>
      <c r="W521" s="17">
        <v>2721600</v>
      </c>
      <c r="X521" s="17">
        <v>2721600</v>
      </c>
    </row>
    <row r="522" spans="2:24">
      <c r="B522" s="18">
        <v>5</v>
      </c>
      <c r="C522" s="25">
        <v>3956000</v>
      </c>
      <c r="D522" s="11">
        <f>IF(AND($N522&gt;' '!F$13,' '!F$13&gt;=$C522),1,0)</f>
        <v>0</v>
      </c>
      <c r="E522" s="11">
        <f>IF(AND($N522&gt;' '!G$13,' '!G$13&gt;=$C522),1,0)</f>
        <v>0</v>
      </c>
      <c r="F522" s="11">
        <f>IF(AND($N522&gt;' '!H$13,' '!H$13&gt;=$C522),1,0)</f>
        <v>0</v>
      </c>
      <c r="G522" s="11">
        <f>IF(AND($N522&gt;' '!I$13,' '!I$13&gt;=$C522),1,0)</f>
        <v>0</v>
      </c>
      <c r="H522" s="11">
        <f>IF(AND($N522&gt;' '!J$13,' '!J$13&gt;=$C522),1,0)</f>
        <v>0</v>
      </c>
      <c r="I522" s="11">
        <f>IF(AND($N522&gt;' '!K$13,' '!K$13&gt;=$C522),1,0)</f>
        <v>0</v>
      </c>
      <c r="J522" s="11">
        <f>IF(AND($N522&gt;' '!L$13,' '!L$13&gt;=$C522),1,0)</f>
        <v>0</v>
      </c>
      <c r="K522" s="11">
        <f>IF(AND($N522&gt;' '!M$13,' '!M$13&gt;=$C522),1,0)</f>
        <v>0</v>
      </c>
      <c r="L522" s="11">
        <f>IF(AND($N522&gt;' '!N$13,' '!N$13&gt;=$C522),1,0)</f>
        <v>0</v>
      </c>
      <c r="M522" s="11">
        <f>IF(AND($N522&gt;' '!O$13,' '!O$13&gt;=$C522),1,0)</f>
        <v>0</v>
      </c>
      <c r="N522" s="25">
        <v>3960000</v>
      </c>
      <c r="O522" s="17">
        <v>2724800</v>
      </c>
      <c r="P522" s="17">
        <v>2724800</v>
      </c>
      <c r="Q522" s="17">
        <v>2724800</v>
      </c>
      <c r="R522" s="17">
        <v>2724800</v>
      </c>
      <c r="S522" s="17">
        <v>2724800</v>
      </c>
      <c r="T522" s="17">
        <v>2724800</v>
      </c>
      <c r="U522" s="17">
        <v>2724800</v>
      </c>
      <c r="V522" s="17">
        <v>2724800</v>
      </c>
      <c r="W522" s="17">
        <v>2724800</v>
      </c>
      <c r="X522" s="17">
        <v>2724800</v>
      </c>
    </row>
    <row r="523" spans="2:24">
      <c r="B523" s="20">
        <v>1</v>
      </c>
      <c r="C523" s="25">
        <v>3960000</v>
      </c>
      <c r="D523" s="11">
        <f>IF(AND($N523&gt;' '!F$13,' '!F$13&gt;=$C523),1,0)</f>
        <v>0</v>
      </c>
      <c r="E523" s="11">
        <f>IF(AND($N523&gt;' '!G$13,' '!G$13&gt;=$C523),1,0)</f>
        <v>0</v>
      </c>
      <c r="F523" s="11">
        <f>IF(AND($N523&gt;' '!H$13,' '!H$13&gt;=$C523),1,0)</f>
        <v>0</v>
      </c>
      <c r="G523" s="11">
        <f>IF(AND($N523&gt;' '!I$13,' '!I$13&gt;=$C523),1,0)</f>
        <v>0</v>
      </c>
      <c r="H523" s="11">
        <f>IF(AND($N523&gt;' '!J$13,' '!J$13&gt;=$C523),1,0)</f>
        <v>0</v>
      </c>
      <c r="I523" s="11">
        <f>IF(AND($N523&gt;' '!K$13,' '!K$13&gt;=$C523),1,0)</f>
        <v>0</v>
      </c>
      <c r="J523" s="11">
        <f>IF(AND($N523&gt;' '!L$13,' '!L$13&gt;=$C523),1,0)</f>
        <v>0</v>
      </c>
      <c r="K523" s="11">
        <f>IF(AND($N523&gt;' '!M$13,' '!M$13&gt;=$C523),1,0)</f>
        <v>0</v>
      </c>
      <c r="L523" s="11">
        <f>IF(AND($N523&gt;' '!N$13,' '!N$13&gt;=$C523),1,0)</f>
        <v>0</v>
      </c>
      <c r="M523" s="11">
        <f>IF(AND($N523&gt;' '!O$13,' '!O$13&gt;=$C523),1,0)</f>
        <v>0</v>
      </c>
      <c r="N523" s="25">
        <v>3964000</v>
      </c>
      <c r="O523" s="17">
        <v>2728000</v>
      </c>
      <c r="P523" s="17">
        <v>2728000</v>
      </c>
      <c r="Q523" s="17">
        <v>2728000</v>
      </c>
      <c r="R523" s="17">
        <v>2728000</v>
      </c>
      <c r="S523" s="17">
        <v>2728000</v>
      </c>
      <c r="T523" s="17">
        <v>2728000</v>
      </c>
      <c r="U523" s="17">
        <v>2728000</v>
      </c>
      <c r="V523" s="17">
        <v>2728000</v>
      </c>
      <c r="W523" s="17">
        <v>2728000</v>
      </c>
      <c r="X523" s="17">
        <v>2728000</v>
      </c>
    </row>
    <row r="524" spans="2:24">
      <c r="B524" s="20">
        <v>2</v>
      </c>
      <c r="C524" s="25">
        <v>3964000</v>
      </c>
      <c r="D524" s="11">
        <f>IF(AND($N524&gt;' '!F$13,' '!F$13&gt;=$C524),1,0)</f>
        <v>0</v>
      </c>
      <c r="E524" s="11">
        <f>IF(AND($N524&gt;' '!G$13,' '!G$13&gt;=$C524),1,0)</f>
        <v>0</v>
      </c>
      <c r="F524" s="11">
        <f>IF(AND($N524&gt;' '!H$13,' '!H$13&gt;=$C524),1,0)</f>
        <v>0</v>
      </c>
      <c r="G524" s="11">
        <f>IF(AND($N524&gt;' '!I$13,' '!I$13&gt;=$C524),1,0)</f>
        <v>0</v>
      </c>
      <c r="H524" s="11">
        <f>IF(AND($N524&gt;' '!J$13,' '!J$13&gt;=$C524),1,0)</f>
        <v>0</v>
      </c>
      <c r="I524" s="11">
        <f>IF(AND($N524&gt;' '!K$13,' '!K$13&gt;=$C524),1,0)</f>
        <v>0</v>
      </c>
      <c r="J524" s="11">
        <f>IF(AND($N524&gt;' '!L$13,' '!L$13&gt;=$C524),1,0)</f>
        <v>0</v>
      </c>
      <c r="K524" s="11">
        <f>IF(AND($N524&gt;' '!M$13,' '!M$13&gt;=$C524),1,0)</f>
        <v>0</v>
      </c>
      <c r="L524" s="11">
        <f>IF(AND($N524&gt;' '!N$13,' '!N$13&gt;=$C524),1,0)</f>
        <v>0</v>
      </c>
      <c r="M524" s="11">
        <f>IF(AND($N524&gt;' '!O$13,' '!O$13&gt;=$C524),1,0)</f>
        <v>0</v>
      </c>
      <c r="N524" s="25">
        <v>3968000</v>
      </c>
      <c r="O524" s="17">
        <v>2731200</v>
      </c>
      <c r="P524" s="17">
        <v>2731200</v>
      </c>
      <c r="Q524" s="17">
        <v>2731200</v>
      </c>
      <c r="R524" s="17">
        <v>2731200</v>
      </c>
      <c r="S524" s="17">
        <v>2731200</v>
      </c>
      <c r="T524" s="17">
        <v>2731200</v>
      </c>
      <c r="U524" s="17">
        <v>2731200</v>
      </c>
      <c r="V524" s="17">
        <v>2731200</v>
      </c>
      <c r="W524" s="17">
        <v>2731200</v>
      </c>
      <c r="X524" s="17">
        <v>2731200</v>
      </c>
    </row>
    <row r="525" spans="2:24">
      <c r="B525" s="20">
        <v>3</v>
      </c>
      <c r="C525" s="26">
        <v>3968000</v>
      </c>
      <c r="D525" s="11">
        <f>IF(AND($N525&gt;' '!F$13,' '!F$13&gt;=$C525),1,0)</f>
        <v>0</v>
      </c>
      <c r="E525" s="11">
        <f>IF(AND($N525&gt;' '!G$13,' '!G$13&gt;=$C525),1,0)</f>
        <v>0</v>
      </c>
      <c r="F525" s="11">
        <f>IF(AND($N525&gt;' '!H$13,' '!H$13&gt;=$C525),1,0)</f>
        <v>0</v>
      </c>
      <c r="G525" s="11">
        <f>IF(AND($N525&gt;' '!I$13,' '!I$13&gt;=$C525),1,0)</f>
        <v>0</v>
      </c>
      <c r="H525" s="11">
        <f>IF(AND($N525&gt;' '!J$13,' '!J$13&gt;=$C525),1,0)</f>
        <v>0</v>
      </c>
      <c r="I525" s="11">
        <f>IF(AND($N525&gt;' '!K$13,' '!K$13&gt;=$C525),1,0)</f>
        <v>0</v>
      </c>
      <c r="J525" s="11">
        <f>IF(AND($N525&gt;' '!L$13,' '!L$13&gt;=$C525),1,0)</f>
        <v>0</v>
      </c>
      <c r="K525" s="11">
        <f>IF(AND($N525&gt;' '!M$13,' '!M$13&gt;=$C525),1,0)</f>
        <v>0</v>
      </c>
      <c r="L525" s="11">
        <f>IF(AND($N525&gt;' '!N$13,' '!N$13&gt;=$C525),1,0)</f>
        <v>0</v>
      </c>
      <c r="M525" s="11">
        <f>IF(AND($N525&gt;' '!O$13,' '!O$13&gt;=$C525),1,0)</f>
        <v>0</v>
      </c>
      <c r="N525" s="26">
        <v>3972000</v>
      </c>
      <c r="O525" s="17">
        <v>2734400</v>
      </c>
      <c r="P525" s="17">
        <v>2734400</v>
      </c>
      <c r="Q525" s="17">
        <v>2734400</v>
      </c>
      <c r="R525" s="17">
        <v>2734400</v>
      </c>
      <c r="S525" s="17">
        <v>2734400</v>
      </c>
      <c r="T525" s="17">
        <v>2734400</v>
      </c>
      <c r="U525" s="17">
        <v>2734400</v>
      </c>
      <c r="V525" s="17">
        <v>2734400</v>
      </c>
      <c r="W525" s="17">
        <v>2734400</v>
      </c>
      <c r="X525" s="17">
        <v>2734400</v>
      </c>
    </row>
    <row r="526" spans="2:24">
      <c r="B526" s="20">
        <v>4</v>
      </c>
      <c r="C526" s="25">
        <v>3972000</v>
      </c>
      <c r="D526" s="11">
        <f>IF(AND($N526&gt;' '!F$13,' '!F$13&gt;=$C526),1,0)</f>
        <v>0</v>
      </c>
      <c r="E526" s="11">
        <f>IF(AND($N526&gt;' '!G$13,' '!G$13&gt;=$C526),1,0)</f>
        <v>0</v>
      </c>
      <c r="F526" s="11">
        <f>IF(AND($N526&gt;' '!H$13,' '!H$13&gt;=$C526),1,0)</f>
        <v>0</v>
      </c>
      <c r="G526" s="11">
        <f>IF(AND($N526&gt;' '!I$13,' '!I$13&gt;=$C526),1,0)</f>
        <v>0</v>
      </c>
      <c r="H526" s="11">
        <f>IF(AND($N526&gt;' '!J$13,' '!J$13&gt;=$C526),1,0)</f>
        <v>0</v>
      </c>
      <c r="I526" s="11">
        <f>IF(AND($N526&gt;' '!K$13,' '!K$13&gt;=$C526),1,0)</f>
        <v>0</v>
      </c>
      <c r="J526" s="11">
        <f>IF(AND($N526&gt;' '!L$13,' '!L$13&gt;=$C526),1,0)</f>
        <v>0</v>
      </c>
      <c r="K526" s="11">
        <f>IF(AND($N526&gt;' '!M$13,' '!M$13&gt;=$C526),1,0)</f>
        <v>0</v>
      </c>
      <c r="L526" s="11">
        <f>IF(AND($N526&gt;' '!N$13,' '!N$13&gt;=$C526),1,0)</f>
        <v>0</v>
      </c>
      <c r="M526" s="11">
        <f>IF(AND($N526&gt;' '!O$13,' '!O$13&gt;=$C526),1,0)</f>
        <v>0</v>
      </c>
      <c r="N526" s="25">
        <v>3976000</v>
      </c>
      <c r="O526" s="17">
        <v>2737600</v>
      </c>
      <c r="P526" s="17">
        <v>2737600</v>
      </c>
      <c r="Q526" s="17">
        <v>2737600</v>
      </c>
      <c r="R526" s="17">
        <v>2737600</v>
      </c>
      <c r="S526" s="17">
        <v>2737600</v>
      </c>
      <c r="T526" s="17">
        <v>2737600</v>
      </c>
      <c r="U526" s="17">
        <v>2737600</v>
      </c>
      <c r="V526" s="17">
        <v>2737600</v>
      </c>
      <c r="W526" s="17">
        <v>2737600</v>
      </c>
      <c r="X526" s="17">
        <v>2737600</v>
      </c>
    </row>
    <row r="527" spans="2:24">
      <c r="B527" s="18">
        <v>5</v>
      </c>
      <c r="C527" s="25">
        <v>3976000</v>
      </c>
      <c r="D527" s="11">
        <f>IF(AND($N527&gt;' '!F$13,' '!F$13&gt;=$C527),1,0)</f>
        <v>0</v>
      </c>
      <c r="E527" s="11">
        <f>IF(AND($N527&gt;' '!G$13,' '!G$13&gt;=$C527),1,0)</f>
        <v>0</v>
      </c>
      <c r="F527" s="11">
        <f>IF(AND($N527&gt;' '!H$13,' '!H$13&gt;=$C527),1,0)</f>
        <v>0</v>
      </c>
      <c r="G527" s="11">
        <f>IF(AND($N527&gt;' '!I$13,' '!I$13&gt;=$C527),1,0)</f>
        <v>0</v>
      </c>
      <c r="H527" s="11">
        <f>IF(AND($N527&gt;' '!J$13,' '!J$13&gt;=$C527),1,0)</f>
        <v>0</v>
      </c>
      <c r="I527" s="11">
        <f>IF(AND($N527&gt;' '!K$13,' '!K$13&gt;=$C527),1,0)</f>
        <v>0</v>
      </c>
      <c r="J527" s="11">
        <f>IF(AND($N527&gt;' '!L$13,' '!L$13&gt;=$C527),1,0)</f>
        <v>0</v>
      </c>
      <c r="K527" s="11">
        <f>IF(AND($N527&gt;' '!M$13,' '!M$13&gt;=$C527),1,0)</f>
        <v>0</v>
      </c>
      <c r="L527" s="11">
        <f>IF(AND($N527&gt;' '!N$13,' '!N$13&gt;=$C527),1,0)</f>
        <v>0</v>
      </c>
      <c r="M527" s="11">
        <f>IF(AND($N527&gt;' '!O$13,' '!O$13&gt;=$C527),1,0)</f>
        <v>0</v>
      </c>
      <c r="N527" s="25">
        <v>3980000</v>
      </c>
      <c r="O527" s="17">
        <v>2740800</v>
      </c>
      <c r="P527" s="17">
        <v>2740800</v>
      </c>
      <c r="Q527" s="17">
        <v>2740800</v>
      </c>
      <c r="R527" s="17">
        <v>2740800</v>
      </c>
      <c r="S527" s="17">
        <v>2740800</v>
      </c>
      <c r="T527" s="17">
        <v>2740800</v>
      </c>
      <c r="U527" s="17">
        <v>2740800</v>
      </c>
      <c r="V527" s="17">
        <v>2740800</v>
      </c>
      <c r="W527" s="17">
        <v>2740800</v>
      </c>
      <c r="X527" s="17">
        <v>2740800</v>
      </c>
    </row>
    <row r="528" spans="2:24">
      <c r="B528" s="20">
        <v>1</v>
      </c>
      <c r="C528" s="25">
        <v>3980000</v>
      </c>
      <c r="D528" s="11">
        <f>IF(AND($N528&gt;' '!F$13,' '!F$13&gt;=$C528),1,0)</f>
        <v>0</v>
      </c>
      <c r="E528" s="11">
        <f>IF(AND($N528&gt;' '!G$13,' '!G$13&gt;=$C528),1,0)</f>
        <v>0</v>
      </c>
      <c r="F528" s="11">
        <f>IF(AND($N528&gt;' '!H$13,' '!H$13&gt;=$C528),1,0)</f>
        <v>0</v>
      </c>
      <c r="G528" s="11">
        <f>IF(AND($N528&gt;' '!I$13,' '!I$13&gt;=$C528),1,0)</f>
        <v>0</v>
      </c>
      <c r="H528" s="11">
        <f>IF(AND($N528&gt;' '!J$13,' '!J$13&gt;=$C528),1,0)</f>
        <v>0</v>
      </c>
      <c r="I528" s="11">
        <f>IF(AND($N528&gt;' '!K$13,' '!K$13&gt;=$C528),1,0)</f>
        <v>0</v>
      </c>
      <c r="J528" s="11">
        <f>IF(AND($N528&gt;' '!L$13,' '!L$13&gt;=$C528),1,0)</f>
        <v>0</v>
      </c>
      <c r="K528" s="11">
        <f>IF(AND($N528&gt;' '!M$13,' '!M$13&gt;=$C528),1,0)</f>
        <v>0</v>
      </c>
      <c r="L528" s="11">
        <f>IF(AND($N528&gt;' '!N$13,' '!N$13&gt;=$C528),1,0)</f>
        <v>0</v>
      </c>
      <c r="M528" s="11">
        <f>IF(AND($N528&gt;' '!O$13,' '!O$13&gt;=$C528),1,0)</f>
        <v>0</v>
      </c>
      <c r="N528" s="25">
        <v>3984000</v>
      </c>
      <c r="O528" s="17">
        <v>2744000</v>
      </c>
      <c r="P528" s="17">
        <v>2744000</v>
      </c>
      <c r="Q528" s="17">
        <v>2744000</v>
      </c>
      <c r="R528" s="17">
        <v>2744000</v>
      </c>
      <c r="S528" s="17">
        <v>2744000</v>
      </c>
      <c r="T528" s="17">
        <v>2744000</v>
      </c>
      <c r="U528" s="17">
        <v>2744000</v>
      </c>
      <c r="V528" s="17">
        <v>2744000</v>
      </c>
      <c r="W528" s="17">
        <v>2744000</v>
      </c>
      <c r="X528" s="17">
        <v>2744000</v>
      </c>
    </row>
    <row r="529" spans="2:24">
      <c r="B529" s="20">
        <v>2</v>
      </c>
      <c r="C529" s="25">
        <v>3984000</v>
      </c>
      <c r="D529" s="11">
        <f>IF(AND($N529&gt;' '!F$13,' '!F$13&gt;=$C529),1,0)</f>
        <v>0</v>
      </c>
      <c r="E529" s="11">
        <f>IF(AND($N529&gt;' '!G$13,' '!G$13&gt;=$C529),1,0)</f>
        <v>0</v>
      </c>
      <c r="F529" s="11">
        <f>IF(AND($N529&gt;' '!H$13,' '!H$13&gt;=$C529),1,0)</f>
        <v>0</v>
      </c>
      <c r="G529" s="11">
        <f>IF(AND($N529&gt;' '!I$13,' '!I$13&gt;=$C529),1,0)</f>
        <v>0</v>
      </c>
      <c r="H529" s="11">
        <f>IF(AND($N529&gt;' '!J$13,' '!J$13&gt;=$C529),1,0)</f>
        <v>0</v>
      </c>
      <c r="I529" s="11">
        <f>IF(AND($N529&gt;' '!K$13,' '!K$13&gt;=$C529),1,0)</f>
        <v>0</v>
      </c>
      <c r="J529" s="11">
        <f>IF(AND($N529&gt;' '!L$13,' '!L$13&gt;=$C529),1,0)</f>
        <v>0</v>
      </c>
      <c r="K529" s="11">
        <f>IF(AND($N529&gt;' '!M$13,' '!M$13&gt;=$C529),1,0)</f>
        <v>0</v>
      </c>
      <c r="L529" s="11">
        <f>IF(AND($N529&gt;' '!N$13,' '!N$13&gt;=$C529),1,0)</f>
        <v>0</v>
      </c>
      <c r="M529" s="11">
        <f>IF(AND($N529&gt;' '!O$13,' '!O$13&gt;=$C529),1,0)</f>
        <v>0</v>
      </c>
      <c r="N529" s="25">
        <v>3988000</v>
      </c>
      <c r="O529" s="17">
        <v>2747200</v>
      </c>
      <c r="P529" s="17">
        <v>2747200</v>
      </c>
      <c r="Q529" s="17">
        <v>2747200</v>
      </c>
      <c r="R529" s="17">
        <v>2747200</v>
      </c>
      <c r="S529" s="17">
        <v>2747200</v>
      </c>
      <c r="T529" s="17">
        <v>2747200</v>
      </c>
      <c r="U529" s="17">
        <v>2747200</v>
      </c>
      <c r="V529" s="17">
        <v>2747200</v>
      </c>
      <c r="W529" s="17">
        <v>2747200</v>
      </c>
      <c r="X529" s="17">
        <v>2747200</v>
      </c>
    </row>
    <row r="530" spans="2:24">
      <c r="B530" s="20">
        <v>3</v>
      </c>
      <c r="C530" s="26">
        <v>3988000</v>
      </c>
      <c r="D530" s="11">
        <f>IF(AND($N530&gt;' '!F$13,' '!F$13&gt;=$C530),1,0)</f>
        <v>0</v>
      </c>
      <c r="E530" s="11">
        <f>IF(AND($N530&gt;' '!G$13,' '!G$13&gt;=$C530),1,0)</f>
        <v>0</v>
      </c>
      <c r="F530" s="11">
        <f>IF(AND($N530&gt;' '!H$13,' '!H$13&gt;=$C530),1,0)</f>
        <v>0</v>
      </c>
      <c r="G530" s="11">
        <f>IF(AND($N530&gt;' '!I$13,' '!I$13&gt;=$C530),1,0)</f>
        <v>0</v>
      </c>
      <c r="H530" s="11">
        <f>IF(AND($N530&gt;' '!J$13,' '!J$13&gt;=$C530),1,0)</f>
        <v>0</v>
      </c>
      <c r="I530" s="11">
        <f>IF(AND($N530&gt;' '!K$13,' '!K$13&gt;=$C530),1,0)</f>
        <v>0</v>
      </c>
      <c r="J530" s="11">
        <f>IF(AND($N530&gt;' '!L$13,' '!L$13&gt;=$C530),1,0)</f>
        <v>0</v>
      </c>
      <c r="K530" s="11">
        <f>IF(AND($N530&gt;' '!M$13,' '!M$13&gt;=$C530),1,0)</f>
        <v>0</v>
      </c>
      <c r="L530" s="11">
        <f>IF(AND($N530&gt;' '!N$13,' '!N$13&gt;=$C530),1,0)</f>
        <v>0</v>
      </c>
      <c r="M530" s="11">
        <f>IF(AND($N530&gt;' '!O$13,' '!O$13&gt;=$C530),1,0)</f>
        <v>0</v>
      </c>
      <c r="N530" s="26">
        <v>3992000</v>
      </c>
      <c r="O530" s="17">
        <v>2750400</v>
      </c>
      <c r="P530" s="17">
        <v>2750400</v>
      </c>
      <c r="Q530" s="17">
        <v>2750400</v>
      </c>
      <c r="R530" s="17">
        <v>2750400</v>
      </c>
      <c r="S530" s="17">
        <v>2750400</v>
      </c>
      <c r="T530" s="17">
        <v>2750400</v>
      </c>
      <c r="U530" s="17">
        <v>2750400</v>
      </c>
      <c r="V530" s="17">
        <v>2750400</v>
      </c>
      <c r="W530" s="17">
        <v>2750400</v>
      </c>
      <c r="X530" s="17">
        <v>2750400</v>
      </c>
    </row>
    <row r="531" spans="2:24">
      <c r="B531" s="20">
        <v>4</v>
      </c>
      <c r="C531" s="25">
        <v>3992000</v>
      </c>
      <c r="D531" s="11">
        <f>IF(AND($N531&gt;' '!F$13,' '!F$13&gt;=$C531),1,0)</f>
        <v>0</v>
      </c>
      <c r="E531" s="11">
        <f>IF(AND($N531&gt;' '!G$13,' '!G$13&gt;=$C531),1,0)</f>
        <v>0</v>
      </c>
      <c r="F531" s="11">
        <f>IF(AND($N531&gt;' '!H$13,' '!H$13&gt;=$C531),1,0)</f>
        <v>0</v>
      </c>
      <c r="G531" s="11">
        <f>IF(AND($N531&gt;' '!I$13,' '!I$13&gt;=$C531),1,0)</f>
        <v>0</v>
      </c>
      <c r="H531" s="11">
        <f>IF(AND($N531&gt;' '!J$13,' '!J$13&gt;=$C531),1,0)</f>
        <v>0</v>
      </c>
      <c r="I531" s="11">
        <f>IF(AND($N531&gt;' '!K$13,' '!K$13&gt;=$C531),1,0)</f>
        <v>0</v>
      </c>
      <c r="J531" s="11">
        <f>IF(AND($N531&gt;' '!L$13,' '!L$13&gt;=$C531),1,0)</f>
        <v>0</v>
      </c>
      <c r="K531" s="11">
        <f>IF(AND($N531&gt;' '!M$13,' '!M$13&gt;=$C531),1,0)</f>
        <v>0</v>
      </c>
      <c r="L531" s="11">
        <f>IF(AND($N531&gt;' '!N$13,' '!N$13&gt;=$C531),1,0)</f>
        <v>0</v>
      </c>
      <c r="M531" s="11">
        <f>IF(AND($N531&gt;' '!O$13,' '!O$13&gt;=$C531),1,0)</f>
        <v>0</v>
      </c>
      <c r="N531" s="25">
        <v>3996000</v>
      </c>
      <c r="O531" s="17">
        <v>2753600</v>
      </c>
      <c r="P531" s="17">
        <v>2753600</v>
      </c>
      <c r="Q531" s="17">
        <v>2753600</v>
      </c>
      <c r="R531" s="17">
        <v>2753600</v>
      </c>
      <c r="S531" s="17">
        <v>2753600</v>
      </c>
      <c r="T531" s="17">
        <v>2753600</v>
      </c>
      <c r="U531" s="17">
        <v>2753600</v>
      </c>
      <c r="V531" s="17">
        <v>2753600</v>
      </c>
      <c r="W531" s="17">
        <v>2753600</v>
      </c>
      <c r="X531" s="17">
        <v>2753600</v>
      </c>
    </row>
    <row r="532" spans="2:24">
      <c r="B532" s="18">
        <v>5</v>
      </c>
      <c r="C532" s="25">
        <v>3996000</v>
      </c>
      <c r="D532" s="11">
        <f>IF(AND($N532&gt;' '!F$13,' '!F$13&gt;=$C532),1,0)</f>
        <v>0</v>
      </c>
      <c r="E532" s="11">
        <f>IF(AND($N532&gt;' '!G$13,' '!G$13&gt;=$C532),1,0)</f>
        <v>0</v>
      </c>
      <c r="F532" s="11">
        <f>IF(AND($N532&gt;' '!H$13,' '!H$13&gt;=$C532),1,0)</f>
        <v>0</v>
      </c>
      <c r="G532" s="11">
        <f>IF(AND($N532&gt;' '!I$13,' '!I$13&gt;=$C532),1,0)</f>
        <v>0</v>
      </c>
      <c r="H532" s="11">
        <f>IF(AND($N532&gt;' '!J$13,' '!J$13&gt;=$C532),1,0)</f>
        <v>0</v>
      </c>
      <c r="I532" s="11">
        <f>IF(AND($N532&gt;' '!K$13,' '!K$13&gt;=$C532),1,0)</f>
        <v>0</v>
      </c>
      <c r="J532" s="11">
        <f>IF(AND($N532&gt;' '!L$13,' '!L$13&gt;=$C532),1,0)</f>
        <v>0</v>
      </c>
      <c r="K532" s="11">
        <f>IF(AND($N532&gt;' '!M$13,' '!M$13&gt;=$C532),1,0)</f>
        <v>0</v>
      </c>
      <c r="L532" s="11">
        <f>IF(AND($N532&gt;' '!N$13,' '!N$13&gt;=$C532),1,0)</f>
        <v>0</v>
      </c>
      <c r="M532" s="11">
        <f>IF(AND($N532&gt;' '!O$13,' '!O$13&gt;=$C532),1,0)</f>
        <v>0</v>
      </c>
      <c r="N532" s="25">
        <v>4000000</v>
      </c>
      <c r="O532" s="17">
        <v>2756800</v>
      </c>
      <c r="P532" s="17">
        <v>2756800</v>
      </c>
      <c r="Q532" s="17">
        <v>2756800</v>
      </c>
      <c r="R532" s="17">
        <v>2756800</v>
      </c>
      <c r="S532" s="17">
        <v>2756800</v>
      </c>
      <c r="T532" s="17">
        <v>2756800</v>
      </c>
      <c r="U532" s="17">
        <v>2756800</v>
      </c>
      <c r="V532" s="17">
        <v>2756800</v>
      </c>
      <c r="W532" s="17">
        <v>2756800</v>
      </c>
      <c r="X532" s="17">
        <v>2756800</v>
      </c>
    </row>
    <row r="533" spans="2:24">
      <c r="B533" s="20">
        <v>1</v>
      </c>
      <c r="C533" s="25">
        <v>4000000</v>
      </c>
      <c r="D533" s="11">
        <f>IF(AND($N533&gt;' '!F$13,' '!F$13&gt;=$C533),1,0)</f>
        <v>0</v>
      </c>
      <c r="E533" s="11">
        <f>IF(AND($N533&gt;' '!G$13,' '!G$13&gt;=$C533),1,0)</f>
        <v>0</v>
      </c>
      <c r="F533" s="11">
        <f>IF(AND($N533&gt;' '!H$13,' '!H$13&gt;=$C533),1,0)</f>
        <v>0</v>
      </c>
      <c r="G533" s="11">
        <f>IF(AND($N533&gt;' '!I$13,' '!I$13&gt;=$C533),1,0)</f>
        <v>0</v>
      </c>
      <c r="H533" s="11">
        <f>IF(AND($N533&gt;' '!J$13,' '!J$13&gt;=$C533),1,0)</f>
        <v>0</v>
      </c>
      <c r="I533" s="11">
        <f>IF(AND($N533&gt;' '!K$13,' '!K$13&gt;=$C533),1,0)</f>
        <v>0</v>
      </c>
      <c r="J533" s="11">
        <f>IF(AND($N533&gt;' '!L$13,' '!L$13&gt;=$C533),1,0)</f>
        <v>0</v>
      </c>
      <c r="K533" s="11">
        <f>IF(AND($N533&gt;' '!M$13,' '!M$13&gt;=$C533),1,0)</f>
        <v>0</v>
      </c>
      <c r="L533" s="11">
        <f>IF(AND($N533&gt;' '!N$13,' '!N$13&gt;=$C533),1,0)</f>
        <v>0</v>
      </c>
      <c r="M533" s="11">
        <f>IF(AND($N533&gt;' '!O$13,' '!O$13&gt;=$C533),1,0)</f>
        <v>0</v>
      </c>
      <c r="N533" s="25">
        <v>4004000</v>
      </c>
      <c r="O533" s="17">
        <v>2760000</v>
      </c>
      <c r="P533" s="17">
        <v>2760000</v>
      </c>
      <c r="Q533" s="17">
        <v>2760000</v>
      </c>
      <c r="R533" s="17">
        <v>2760000</v>
      </c>
      <c r="S533" s="17">
        <v>2760000</v>
      </c>
      <c r="T533" s="17">
        <v>2760000</v>
      </c>
      <c r="U533" s="17">
        <v>2760000</v>
      </c>
      <c r="V533" s="17">
        <v>2760000</v>
      </c>
      <c r="W533" s="17">
        <v>2760000</v>
      </c>
      <c r="X533" s="17">
        <v>2760000</v>
      </c>
    </row>
    <row r="534" spans="2:24">
      <c r="B534" s="20">
        <v>2</v>
      </c>
      <c r="C534" s="25">
        <v>4004000</v>
      </c>
      <c r="D534" s="11">
        <f>IF(AND($N534&gt;' '!F$13,' '!F$13&gt;=$C534),1,0)</f>
        <v>0</v>
      </c>
      <c r="E534" s="11">
        <f>IF(AND($N534&gt;' '!G$13,' '!G$13&gt;=$C534),1,0)</f>
        <v>0</v>
      </c>
      <c r="F534" s="11">
        <f>IF(AND($N534&gt;' '!H$13,' '!H$13&gt;=$C534),1,0)</f>
        <v>0</v>
      </c>
      <c r="G534" s="11">
        <f>IF(AND($N534&gt;' '!I$13,' '!I$13&gt;=$C534),1,0)</f>
        <v>0</v>
      </c>
      <c r="H534" s="11">
        <f>IF(AND($N534&gt;' '!J$13,' '!J$13&gt;=$C534),1,0)</f>
        <v>0</v>
      </c>
      <c r="I534" s="11">
        <f>IF(AND($N534&gt;' '!K$13,' '!K$13&gt;=$C534),1,0)</f>
        <v>0</v>
      </c>
      <c r="J534" s="11">
        <f>IF(AND($N534&gt;' '!L$13,' '!L$13&gt;=$C534),1,0)</f>
        <v>0</v>
      </c>
      <c r="K534" s="11">
        <f>IF(AND($N534&gt;' '!M$13,' '!M$13&gt;=$C534),1,0)</f>
        <v>0</v>
      </c>
      <c r="L534" s="11">
        <f>IF(AND($N534&gt;' '!N$13,' '!N$13&gt;=$C534),1,0)</f>
        <v>0</v>
      </c>
      <c r="M534" s="11">
        <f>IF(AND($N534&gt;' '!O$13,' '!O$13&gt;=$C534),1,0)</f>
        <v>0</v>
      </c>
      <c r="N534" s="25">
        <v>4008000</v>
      </c>
      <c r="O534" s="17">
        <v>2763200</v>
      </c>
      <c r="P534" s="17">
        <v>2763200</v>
      </c>
      <c r="Q534" s="17">
        <v>2763200</v>
      </c>
      <c r="R534" s="17">
        <v>2763200</v>
      </c>
      <c r="S534" s="17">
        <v>2763200</v>
      </c>
      <c r="T534" s="17">
        <v>2763200</v>
      </c>
      <c r="U534" s="17">
        <v>2763200</v>
      </c>
      <c r="V534" s="17">
        <v>2763200</v>
      </c>
      <c r="W534" s="17">
        <v>2763200</v>
      </c>
      <c r="X534" s="17">
        <v>2763200</v>
      </c>
    </row>
    <row r="535" spans="2:24">
      <c r="B535" s="20">
        <v>3</v>
      </c>
      <c r="C535" s="26">
        <v>4008000</v>
      </c>
      <c r="D535" s="11">
        <f>IF(AND($N535&gt;' '!F$13,' '!F$13&gt;=$C535),1,0)</f>
        <v>0</v>
      </c>
      <c r="E535" s="11">
        <f>IF(AND($N535&gt;' '!G$13,' '!G$13&gt;=$C535),1,0)</f>
        <v>0</v>
      </c>
      <c r="F535" s="11">
        <f>IF(AND($N535&gt;' '!H$13,' '!H$13&gt;=$C535),1,0)</f>
        <v>0</v>
      </c>
      <c r="G535" s="11">
        <f>IF(AND($N535&gt;' '!I$13,' '!I$13&gt;=$C535),1,0)</f>
        <v>0</v>
      </c>
      <c r="H535" s="11">
        <f>IF(AND($N535&gt;' '!J$13,' '!J$13&gt;=$C535),1,0)</f>
        <v>0</v>
      </c>
      <c r="I535" s="11">
        <f>IF(AND($N535&gt;' '!K$13,' '!K$13&gt;=$C535),1,0)</f>
        <v>0</v>
      </c>
      <c r="J535" s="11">
        <f>IF(AND($N535&gt;' '!L$13,' '!L$13&gt;=$C535),1,0)</f>
        <v>0</v>
      </c>
      <c r="K535" s="11">
        <f>IF(AND($N535&gt;' '!M$13,' '!M$13&gt;=$C535),1,0)</f>
        <v>0</v>
      </c>
      <c r="L535" s="11">
        <f>IF(AND($N535&gt;' '!N$13,' '!N$13&gt;=$C535),1,0)</f>
        <v>0</v>
      </c>
      <c r="M535" s="11">
        <f>IF(AND($N535&gt;' '!O$13,' '!O$13&gt;=$C535),1,0)</f>
        <v>0</v>
      </c>
      <c r="N535" s="26">
        <v>4012000</v>
      </c>
      <c r="O535" s="17">
        <v>2766400</v>
      </c>
      <c r="P535" s="17">
        <v>2766400</v>
      </c>
      <c r="Q535" s="17">
        <v>2766400</v>
      </c>
      <c r="R535" s="17">
        <v>2766400</v>
      </c>
      <c r="S535" s="17">
        <v>2766400</v>
      </c>
      <c r="T535" s="17">
        <v>2766400</v>
      </c>
      <c r="U535" s="17">
        <v>2766400</v>
      </c>
      <c r="V535" s="17">
        <v>2766400</v>
      </c>
      <c r="W535" s="17">
        <v>2766400</v>
      </c>
      <c r="X535" s="17">
        <v>2766400</v>
      </c>
    </row>
    <row r="536" spans="2:24">
      <c r="B536" s="20">
        <v>4</v>
      </c>
      <c r="C536" s="25">
        <v>4012000</v>
      </c>
      <c r="D536" s="11">
        <f>IF(AND($N536&gt;' '!F$13,' '!F$13&gt;=$C536),1,0)</f>
        <v>0</v>
      </c>
      <c r="E536" s="11">
        <f>IF(AND($N536&gt;' '!G$13,' '!G$13&gt;=$C536),1,0)</f>
        <v>0</v>
      </c>
      <c r="F536" s="11">
        <f>IF(AND($N536&gt;' '!H$13,' '!H$13&gt;=$C536),1,0)</f>
        <v>0</v>
      </c>
      <c r="G536" s="11">
        <f>IF(AND($N536&gt;' '!I$13,' '!I$13&gt;=$C536),1,0)</f>
        <v>0</v>
      </c>
      <c r="H536" s="11">
        <f>IF(AND($N536&gt;' '!J$13,' '!J$13&gt;=$C536),1,0)</f>
        <v>0</v>
      </c>
      <c r="I536" s="11">
        <f>IF(AND($N536&gt;' '!K$13,' '!K$13&gt;=$C536),1,0)</f>
        <v>0</v>
      </c>
      <c r="J536" s="11">
        <f>IF(AND($N536&gt;' '!L$13,' '!L$13&gt;=$C536),1,0)</f>
        <v>0</v>
      </c>
      <c r="K536" s="11">
        <f>IF(AND($N536&gt;' '!M$13,' '!M$13&gt;=$C536),1,0)</f>
        <v>0</v>
      </c>
      <c r="L536" s="11">
        <f>IF(AND($N536&gt;' '!N$13,' '!N$13&gt;=$C536),1,0)</f>
        <v>0</v>
      </c>
      <c r="M536" s="11">
        <f>IF(AND($N536&gt;' '!O$13,' '!O$13&gt;=$C536),1,0)</f>
        <v>0</v>
      </c>
      <c r="N536" s="25">
        <v>4016000</v>
      </c>
      <c r="O536" s="17">
        <v>2769600</v>
      </c>
      <c r="P536" s="17">
        <v>2769600</v>
      </c>
      <c r="Q536" s="17">
        <v>2769600</v>
      </c>
      <c r="R536" s="17">
        <v>2769600</v>
      </c>
      <c r="S536" s="17">
        <v>2769600</v>
      </c>
      <c r="T536" s="17">
        <v>2769600</v>
      </c>
      <c r="U536" s="17">
        <v>2769600</v>
      </c>
      <c r="V536" s="17">
        <v>2769600</v>
      </c>
      <c r="W536" s="17">
        <v>2769600</v>
      </c>
      <c r="X536" s="17">
        <v>2769600</v>
      </c>
    </row>
    <row r="537" spans="2:24">
      <c r="B537" s="18">
        <v>5</v>
      </c>
      <c r="C537" s="25">
        <v>4016000</v>
      </c>
      <c r="D537" s="11">
        <f>IF(AND($N537&gt;' '!F$13,' '!F$13&gt;=$C537),1,0)</f>
        <v>0</v>
      </c>
      <c r="E537" s="11">
        <f>IF(AND($N537&gt;' '!G$13,' '!G$13&gt;=$C537),1,0)</f>
        <v>0</v>
      </c>
      <c r="F537" s="11">
        <f>IF(AND($N537&gt;' '!H$13,' '!H$13&gt;=$C537),1,0)</f>
        <v>0</v>
      </c>
      <c r="G537" s="11">
        <f>IF(AND($N537&gt;' '!I$13,' '!I$13&gt;=$C537),1,0)</f>
        <v>0</v>
      </c>
      <c r="H537" s="11">
        <f>IF(AND($N537&gt;' '!J$13,' '!J$13&gt;=$C537),1,0)</f>
        <v>0</v>
      </c>
      <c r="I537" s="11">
        <f>IF(AND($N537&gt;' '!K$13,' '!K$13&gt;=$C537),1,0)</f>
        <v>0</v>
      </c>
      <c r="J537" s="11">
        <f>IF(AND($N537&gt;' '!L$13,' '!L$13&gt;=$C537),1,0)</f>
        <v>0</v>
      </c>
      <c r="K537" s="11">
        <f>IF(AND($N537&gt;' '!M$13,' '!M$13&gt;=$C537),1,0)</f>
        <v>0</v>
      </c>
      <c r="L537" s="11">
        <f>IF(AND($N537&gt;' '!N$13,' '!N$13&gt;=$C537),1,0)</f>
        <v>0</v>
      </c>
      <c r="M537" s="11">
        <f>IF(AND($N537&gt;' '!O$13,' '!O$13&gt;=$C537),1,0)</f>
        <v>0</v>
      </c>
      <c r="N537" s="25">
        <v>4020000</v>
      </c>
      <c r="O537" s="17">
        <v>2772800</v>
      </c>
      <c r="P537" s="17">
        <v>2772800</v>
      </c>
      <c r="Q537" s="17">
        <v>2772800</v>
      </c>
      <c r="R537" s="17">
        <v>2772800</v>
      </c>
      <c r="S537" s="17">
        <v>2772800</v>
      </c>
      <c r="T537" s="17">
        <v>2772800</v>
      </c>
      <c r="U537" s="17">
        <v>2772800</v>
      </c>
      <c r="V537" s="17">
        <v>2772800</v>
      </c>
      <c r="W537" s="17">
        <v>2772800</v>
      </c>
      <c r="X537" s="17">
        <v>2772800</v>
      </c>
    </row>
    <row r="538" spans="2:24">
      <c r="B538" s="20">
        <v>1</v>
      </c>
      <c r="C538" s="25">
        <v>4020000</v>
      </c>
      <c r="D538" s="11">
        <f>IF(AND($N538&gt;' '!F$13,' '!F$13&gt;=$C538),1,0)</f>
        <v>0</v>
      </c>
      <c r="E538" s="11">
        <f>IF(AND($N538&gt;' '!G$13,' '!G$13&gt;=$C538),1,0)</f>
        <v>0</v>
      </c>
      <c r="F538" s="11">
        <f>IF(AND($N538&gt;' '!H$13,' '!H$13&gt;=$C538),1,0)</f>
        <v>0</v>
      </c>
      <c r="G538" s="11">
        <f>IF(AND($N538&gt;' '!I$13,' '!I$13&gt;=$C538),1,0)</f>
        <v>0</v>
      </c>
      <c r="H538" s="11">
        <f>IF(AND($N538&gt;' '!J$13,' '!J$13&gt;=$C538),1,0)</f>
        <v>0</v>
      </c>
      <c r="I538" s="11">
        <f>IF(AND($N538&gt;' '!K$13,' '!K$13&gt;=$C538),1,0)</f>
        <v>0</v>
      </c>
      <c r="J538" s="11">
        <f>IF(AND($N538&gt;' '!L$13,' '!L$13&gt;=$C538),1,0)</f>
        <v>0</v>
      </c>
      <c r="K538" s="11">
        <f>IF(AND($N538&gt;' '!M$13,' '!M$13&gt;=$C538),1,0)</f>
        <v>0</v>
      </c>
      <c r="L538" s="11">
        <f>IF(AND($N538&gt;' '!N$13,' '!N$13&gt;=$C538),1,0)</f>
        <v>0</v>
      </c>
      <c r="M538" s="11">
        <f>IF(AND($N538&gt;' '!O$13,' '!O$13&gt;=$C538),1,0)</f>
        <v>0</v>
      </c>
      <c r="N538" s="25">
        <v>4024000</v>
      </c>
      <c r="O538" s="17">
        <v>2776000</v>
      </c>
      <c r="P538" s="17">
        <v>2776000</v>
      </c>
      <c r="Q538" s="17">
        <v>2776000</v>
      </c>
      <c r="R538" s="17">
        <v>2776000</v>
      </c>
      <c r="S538" s="17">
        <v>2776000</v>
      </c>
      <c r="T538" s="17">
        <v>2776000</v>
      </c>
      <c r="U538" s="17">
        <v>2776000</v>
      </c>
      <c r="V538" s="17">
        <v>2776000</v>
      </c>
      <c r="W538" s="17">
        <v>2776000</v>
      </c>
      <c r="X538" s="17">
        <v>2776000</v>
      </c>
    </row>
    <row r="539" spans="2:24">
      <c r="B539" s="20">
        <v>2</v>
      </c>
      <c r="C539" s="25">
        <v>4024000</v>
      </c>
      <c r="D539" s="11">
        <f>IF(AND($N539&gt;' '!F$13,' '!F$13&gt;=$C539),1,0)</f>
        <v>0</v>
      </c>
      <c r="E539" s="11">
        <f>IF(AND($N539&gt;' '!G$13,' '!G$13&gt;=$C539),1,0)</f>
        <v>0</v>
      </c>
      <c r="F539" s="11">
        <f>IF(AND($N539&gt;' '!H$13,' '!H$13&gt;=$C539),1,0)</f>
        <v>0</v>
      </c>
      <c r="G539" s="11">
        <f>IF(AND($N539&gt;' '!I$13,' '!I$13&gt;=$C539),1,0)</f>
        <v>0</v>
      </c>
      <c r="H539" s="11">
        <f>IF(AND($N539&gt;' '!J$13,' '!J$13&gt;=$C539),1,0)</f>
        <v>0</v>
      </c>
      <c r="I539" s="11">
        <f>IF(AND($N539&gt;' '!K$13,' '!K$13&gt;=$C539),1,0)</f>
        <v>0</v>
      </c>
      <c r="J539" s="11">
        <f>IF(AND($N539&gt;' '!L$13,' '!L$13&gt;=$C539),1,0)</f>
        <v>0</v>
      </c>
      <c r="K539" s="11">
        <f>IF(AND($N539&gt;' '!M$13,' '!M$13&gt;=$C539),1,0)</f>
        <v>0</v>
      </c>
      <c r="L539" s="11">
        <f>IF(AND($N539&gt;' '!N$13,' '!N$13&gt;=$C539),1,0)</f>
        <v>0</v>
      </c>
      <c r="M539" s="11">
        <f>IF(AND($N539&gt;' '!O$13,' '!O$13&gt;=$C539),1,0)</f>
        <v>0</v>
      </c>
      <c r="N539" s="25">
        <v>4028000</v>
      </c>
      <c r="O539" s="17">
        <v>2779200</v>
      </c>
      <c r="P539" s="17">
        <v>2779200</v>
      </c>
      <c r="Q539" s="17">
        <v>2779200</v>
      </c>
      <c r="R539" s="17">
        <v>2779200</v>
      </c>
      <c r="S539" s="17">
        <v>2779200</v>
      </c>
      <c r="T539" s="17">
        <v>2779200</v>
      </c>
      <c r="U539" s="17">
        <v>2779200</v>
      </c>
      <c r="V539" s="17">
        <v>2779200</v>
      </c>
      <c r="W539" s="17">
        <v>2779200</v>
      </c>
      <c r="X539" s="17">
        <v>2779200</v>
      </c>
    </row>
    <row r="540" spans="2:24">
      <c r="B540" s="20">
        <v>3</v>
      </c>
      <c r="C540" s="26">
        <v>4028000</v>
      </c>
      <c r="D540" s="11">
        <f>IF(AND($N540&gt;' '!F$13,' '!F$13&gt;=$C540),1,0)</f>
        <v>0</v>
      </c>
      <c r="E540" s="11">
        <f>IF(AND($N540&gt;' '!G$13,' '!G$13&gt;=$C540),1,0)</f>
        <v>0</v>
      </c>
      <c r="F540" s="11">
        <f>IF(AND($N540&gt;' '!H$13,' '!H$13&gt;=$C540),1,0)</f>
        <v>0</v>
      </c>
      <c r="G540" s="11">
        <f>IF(AND($N540&gt;' '!I$13,' '!I$13&gt;=$C540),1,0)</f>
        <v>0</v>
      </c>
      <c r="H540" s="11">
        <f>IF(AND($N540&gt;' '!J$13,' '!J$13&gt;=$C540),1,0)</f>
        <v>0</v>
      </c>
      <c r="I540" s="11">
        <f>IF(AND($N540&gt;' '!K$13,' '!K$13&gt;=$C540),1,0)</f>
        <v>0</v>
      </c>
      <c r="J540" s="11">
        <f>IF(AND($N540&gt;' '!L$13,' '!L$13&gt;=$C540),1,0)</f>
        <v>0</v>
      </c>
      <c r="K540" s="11">
        <f>IF(AND($N540&gt;' '!M$13,' '!M$13&gt;=$C540),1,0)</f>
        <v>0</v>
      </c>
      <c r="L540" s="11">
        <f>IF(AND($N540&gt;' '!N$13,' '!N$13&gt;=$C540),1,0)</f>
        <v>0</v>
      </c>
      <c r="M540" s="11">
        <f>IF(AND($N540&gt;' '!O$13,' '!O$13&gt;=$C540),1,0)</f>
        <v>0</v>
      </c>
      <c r="N540" s="26">
        <v>4032000</v>
      </c>
      <c r="O540" s="17">
        <v>2782400</v>
      </c>
      <c r="P540" s="17">
        <v>2782400</v>
      </c>
      <c r="Q540" s="17">
        <v>2782400</v>
      </c>
      <c r="R540" s="17">
        <v>2782400</v>
      </c>
      <c r="S540" s="17">
        <v>2782400</v>
      </c>
      <c r="T540" s="17">
        <v>2782400</v>
      </c>
      <c r="U540" s="17">
        <v>2782400</v>
      </c>
      <c r="V540" s="17">
        <v>2782400</v>
      </c>
      <c r="W540" s="17">
        <v>2782400</v>
      </c>
      <c r="X540" s="17">
        <v>2782400</v>
      </c>
    </row>
    <row r="541" spans="2:24">
      <c r="B541" s="20">
        <v>4</v>
      </c>
      <c r="C541" s="25">
        <v>4032000</v>
      </c>
      <c r="D541" s="11">
        <f>IF(AND($N541&gt;' '!F$13,' '!F$13&gt;=$C541),1,0)</f>
        <v>0</v>
      </c>
      <c r="E541" s="11">
        <f>IF(AND($N541&gt;' '!G$13,' '!G$13&gt;=$C541),1,0)</f>
        <v>0</v>
      </c>
      <c r="F541" s="11">
        <f>IF(AND($N541&gt;' '!H$13,' '!H$13&gt;=$C541),1,0)</f>
        <v>0</v>
      </c>
      <c r="G541" s="11">
        <f>IF(AND($N541&gt;' '!I$13,' '!I$13&gt;=$C541),1,0)</f>
        <v>0</v>
      </c>
      <c r="H541" s="11">
        <f>IF(AND($N541&gt;' '!J$13,' '!J$13&gt;=$C541),1,0)</f>
        <v>0</v>
      </c>
      <c r="I541" s="11">
        <f>IF(AND($N541&gt;' '!K$13,' '!K$13&gt;=$C541),1,0)</f>
        <v>0</v>
      </c>
      <c r="J541" s="11">
        <f>IF(AND($N541&gt;' '!L$13,' '!L$13&gt;=$C541),1,0)</f>
        <v>0</v>
      </c>
      <c r="K541" s="11">
        <f>IF(AND($N541&gt;' '!M$13,' '!M$13&gt;=$C541),1,0)</f>
        <v>0</v>
      </c>
      <c r="L541" s="11">
        <f>IF(AND($N541&gt;' '!N$13,' '!N$13&gt;=$C541),1,0)</f>
        <v>0</v>
      </c>
      <c r="M541" s="11">
        <f>IF(AND($N541&gt;' '!O$13,' '!O$13&gt;=$C541),1,0)</f>
        <v>0</v>
      </c>
      <c r="N541" s="25">
        <v>4036000</v>
      </c>
      <c r="O541" s="17">
        <v>2785600</v>
      </c>
      <c r="P541" s="17">
        <v>2785600</v>
      </c>
      <c r="Q541" s="17">
        <v>2785600</v>
      </c>
      <c r="R541" s="17">
        <v>2785600</v>
      </c>
      <c r="S541" s="17">
        <v>2785600</v>
      </c>
      <c r="T541" s="17">
        <v>2785600</v>
      </c>
      <c r="U541" s="17">
        <v>2785600</v>
      </c>
      <c r="V541" s="17">
        <v>2785600</v>
      </c>
      <c r="W541" s="17">
        <v>2785600</v>
      </c>
      <c r="X541" s="17">
        <v>2785600</v>
      </c>
    </row>
    <row r="542" spans="2:24">
      <c r="B542" s="18">
        <v>5</v>
      </c>
      <c r="C542" s="25">
        <v>4036000</v>
      </c>
      <c r="D542" s="11">
        <f>IF(AND($N542&gt;' '!F$13,' '!F$13&gt;=$C542),1,0)</f>
        <v>0</v>
      </c>
      <c r="E542" s="11">
        <f>IF(AND($N542&gt;' '!G$13,' '!G$13&gt;=$C542),1,0)</f>
        <v>0</v>
      </c>
      <c r="F542" s="11">
        <f>IF(AND($N542&gt;' '!H$13,' '!H$13&gt;=$C542),1,0)</f>
        <v>0</v>
      </c>
      <c r="G542" s="11">
        <f>IF(AND($N542&gt;' '!I$13,' '!I$13&gt;=$C542),1,0)</f>
        <v>0</v>
      </c>
      <c r="H542" s="11">
        <f>IF(AND($N542&gt;' '!J$13,' '!J$13&gt;=$C542),1,0)</f>
        <v>0</v>
      </c>
      <c r="I542" s="11">
        <f>IF(AND($N542&gt;' '!K$13,' '!K$13&gt;=$C542),1,0)</f>
        <v>0</v>
      </c>
      <c r="J542" s="11">
        <f>IF(AND($N542&gt;' '!L$13,' '!L$13&gt;=$C542),1,0)</f>
        <v>0</v>
      </c>
      <c r="K542" s="11">
        <f>IF(AND($N542&gt;' '!M$13,' '!M$13&gt;=$C542),1,0)</f>
        <v>0</v>
      </c>
      <c r="L542" s="11">
        <f>IF(AND($N542&gt;' '!N$13,' '!N$13&gt;=$C542),1,0)</f>
        <v>0</v>
      </c>
      <c r="M542" s="11">
        <f>IF(AND($N542&gt;' '!O$13,' '!O$13&gt;=$C542),1,0)</f>
        <v>0</v>
      </c>
      <c r="N542" s="25">
        <v>4040000</v>
      </c>
      <c r="O542" s="17">
        <v>2788800</v>
      </c>
      <c r="P542" s="17">
        <v>2788800</v>
      </c>
      <c r="Q542" s="17">
        <v>2788800</v>
      </c>
      <c r="R542" s="17">
        <v>2788800</v>
      </c>
      <c r="S542" s="17">
        <v>2788800</v>
      </c>
      <c r="T542" s="17">
        <v>2788800</v>
      </c>
      <c r="U542" s="17">
        <v>2788800</v>
      </c>
      <c r="V542" s="17">
        <v>2788800</v>
      </c>
      <c r="W542" s="17">
        <v>2788800</v>
      </c>
      <c r="X542" s="17">
        <v>2788800</v>
      </c>
    </row>
    <row r="543" spans="2:24">
      <c r="B543" s="20">
        <v>1</v>
      </c>
      <c r="C543" s="25">
        <v>4040000</v>
      </c>
      <c r="D543" s="11">
        <f>IF(AND($N543&gt;' '!F$13,' '!F$13&gt;=$C543),1,0)</f>
        <v>0</v>
      </c>
      <c r="E543" s="11">
        <f>IF(AND($N543&gt;' '!G$13,' '!G$13&gt;=$C543),1,0)</f>
        <v>0</v>
      </c>
      <c r="F543" s="11">
        <f>IF(AND($N543&gt;' '!H$13,' '!H$13&gt;=$C543),1,0)</f>
        <v>0</v>
      </c>
      <c r="G543" s="11">
        <f>IF(AND($N543&gt;' '!I$13,' '!I$13&gt;=$C543),1,0)</f>
        <v>0</v>
      </c>
      <c r="H543" s="11">
        <f>IF(AND($N543&gt;' '!J$13,' '!J$13&gt;=$C543),1,0)</f>
        <v>0</v>
      </c>
      <c r="I543" s="11">
        <f>IF(AND($N543&gt;' '!K$13,' '!K$13&gt;=$C543),1,0)</f>
        <v>0</v>
      </c>
      <c r="J543" s="11">
        <f>IF(AND($N543&gt;' '!L$13,' '!L$13&gt;=$C543),1,0)</f>
        <v>0</v>
      </c>
      <c r="K543" s="11">
        <f>IF(AND($N543&gt;' '!M$13,' '!M$13&gt;=$C543),1,0)</f>
        <v>0</v>
      </c>
      <c r="L543" s="11">
        <f>IF(AND($N543&gt;' '!N$13,' '!N$13&gt;=$C543),1,0)</f>
        <v>0</v>
      </c>
      <c r="M543" s="11">
        <f>IF(AND($N543&gt;' '!O$13,' '!O$13&gt;=$C543),1,0)</f>
        <v>0</v>
      </c>
      <c r="N543" s="25">
        <v>4044000</v>
      </c>
      <c r="O543" s="17">
        <v>2792000</v>
      </c>
      <c r="P543" s="17">
        <v>2792000</v>
      </c>
      <c r="Q543" s="17">
        <v>2792000</v>
      </c>
      <c r="R543" s="17">
        <v>2792000</v>
      </c>
      <c r="S543" s="17">
        <v>2792000</v>
      </c>
      <c r="T543" s="17">
        <v>2792000</v>
      </c>
      <c r="U543" s="17">
        <v>2792000</v>
      </c>
      <c r="V543" s="17">
        <v>2792000</v>
      </c>
      <c r="W543" s="17">
        <v>2792000</v>
      </c>
      <c r="X543" s="17">
        <v>2792000</v>
      </c>
    </row>
    <row r="544" spans="2:24">
      <c r="B544" s="20">
        <v>2</v>
      </c>
      <c r="C544" s="25">
        <v>4044000</v>
      </c>
      <c r="D544" s="11">
        <f>IF(AND($N544&gt;' '!F$13,' '!F$13&gt;=$C544),1,0)</f>
        <v>0</v>
      </c>
      <c r="E544" s="11">
        <f>IF(AND($N544&gt;' '!G$13,' '!G$13&gt;=$C544),1,0)</f>
        <v>0</v>
      </c>
      <c r="F544" s="11">
        <f>IF(AND($N544&gt;' '!H$13,' '!H$13&gt;=$C544),1,0)</f>
        <v>0</v>
      </c>
      <c r="G544" s="11">
        <f>IF(AND($N544&gt;' '!I$13,' '!I$13&gt;=$C544),1,0)</f>
        <v>0</v>
      </c>
      <c r="H544" s="11">
        <f>IF(AND($N544&gt;' '!J$13,' '!J$13&gt;=$C544),1,0)</f>
        <v>0</v>
      </c>
      <c r="I544" s="11">
        <f>IF(AND($N544&gt;' '!K$13,' '!K$13&gt;=$C544),1,0)</f>
        <v>0</v>
      </c>
      <c r="J544" s="11">
        <f>IF(AND($N544&gt;' '!L$13,' '!L$13&gt;=$C544),1,0)</f>
        <v>0</v>
      </c>
      <c r="K544" s="11">
        <f>IF(AND($N544&gt;' '!M$13,' '!M$13&gt;=$C544),1,0)</f>
        <v>0</v>
      </c>
      <c r="L544" s="11">
        <f>IF(AND($N544&gt;' '!N$13,' '!N$13&gt;=$C544),1,0)</f>
        <v>0</v>
      </c>
      <c r="M544" s="11">
        <f>IF(AND($N544&gt;' '!O$13,' '!O$13&gt;=$C544),1,0)</f>
        <v>0</v>
      </c>
      <c r="N544" s="25">
        <v>4048000</v>
      </c>
      <c r="O544" s="17">
        <v>2795200</v>
      </c>
      <c r="P544" s="17">
        <v>2795200</v>
      </c>
      <c r="Q544" s="17">
        <v>2795200</v>
      </c>
      <c r="R544" s="17">
        <v>2795200</v>
      </c>
      <c r="S544" s="17">
        <v>2795200</v>
      </c>
      <c r="T544" s="17">
        <v>2795200</v>
      </c>
      <c r="U544" s="17">
        <v>2795200</v>
      </c>
      <c r="V544" s="17">
        <v>2795200</v>
      </c>
      <c r="W544" s="17">
        <v>2795200</v>
      </c>
      <c r="X544" s="17">
        <v>2795200</v>
      </c>
    </row>
    <row r="545" spans="2:24">
      <c r="B545" s="20">
        <v>3</v>
      </c>
      <c r="C545" s="26">
        <v>4048000</v>
      </c>
      <c r="D545" s="11">
        <f>IF(AND($N545&gt;' '!F$13,' '!F$13&gt;=$C545),1,0)</f>
        <v>0</v>
      </c>
      <c r="E545" s="11">
        <f>IF(AND($N545&gt;' '!G$13,' '!G$13&gt;=$C545),1,0)</f>
        <v>0</v>
      </c>
      <c r="F545" s="11">
        <f>IF(AND($N545&gt;' '!H$13,' '!H$13&gt;=$C545),1,0)</f>
        <v>0</v>
      </c>
      <c r="G545" s="11">
        <f>IF(AND($N545&gt;' '!I$13,' '!I$13&gt;=$C545),1,0)</f>
        <v>0</v>
      </c>
      <c r="H545" s="11">
        <f>IF(AND($N545&gt;' '!J$13,' '!J$13&gt;=$C545),1,0)</f>
        <v>0</v>
      </c>
      <c r="I545" s="11">
        <f>IF(AND($N545&gt;' '!K$13,' '!K$13&gt;=$C545),1,0)</f>
        <v>0</v>
      </c>
      <c r="J545" s="11">
        <f>IF(AND($N545&gt;' '!L$13,' '!L$13&gt;=$C545),1,0)</f>
        <v>0</v>
      </c>
      <c r="K545" s="11">
        <f>IF(AND($N545&gt;' '!M$13,' '!M$13&gt;=$C545),1,0)</f>
        <v>0</v>
      </c>
      <c r="L545" s="11">
        <f>IF(AND($N545&gt;' '!N$13,' '!N$13&gt;=$C545),1,0)</f>
        <v>0</v>
      </c>
      <c r="M545" s="11">
        <f>IF(AND($N545&gt;' '!O$13,' '!O$13&gt;=$C545),1,0)</f>
        <v>0</v>
      </c>
      <c r="N545" s="26">
        <v>4052000</v>
      </c>
      <c r="O545" s="17">
        <v>2798400</v>
      </c>
      <c r="P545" s="17">
        <v>2798400</v>
      </c>
      <c r="Q545" s="17">
        <v>2798400</v>
      </c>
      <c r="R545" s="17">
        <v>2798400</v>
      </c>
      <c r="S545" s="17">
        <v>2798400</v>
      </c>
      <c r="T545" s="17">
        <v>2798400</v>
      </c>
      <c r="U545" s="17">
        <v>2798400</v>
      </c>
      <c r="V545" s="17">
        <v>2798400</v>
      </c>
      <c r="W545" s="17">
        <v>2798400</v>
      </c>
      <c r="X545" s="17">
        <v>2798400</v>
      </c>
    </row>
    <row r="546" spans="2:24">
      <c r="B546" s="20">
        <v>4</v>
      </c>
      <c r="C546" s="25">
        <v>4052000</v>
      </c>
      <c r="D546" s="11">
        <f>IF(AND($N546&gt;' '!F$13,' '!F$13&gt;=$C546),1,0)</f>
        <v>0</v>
      </c>
      <c r="E546" s="11">
        <f>IF(AND($N546&gt;' '!G$13,' '!G$13&gt;=$C546),1,0)</f>
        <v>0</v>
      </c>
      <c r="F546" s="11">
        <f>IF(AND($N546&gt;' '!H$13,' '!H$13&gt;=$C546),1,0)</f>
        <v>0</v>
      </c>
      <c r="G546" s="11">
        <f>IF(AND($N546&gt;' '!I$13,' '!I$13&gt;=$C546),1,0)</f>
        <v>0</v>
      </c>
      <c r="H546" s="11">
        <f>IF(AND($N546&gt;' '!J$13,' '!J$13&gt;=$C546),1,0)</f>
        <v>0</v>
      </c>
      <c r="I546" s="11">
        <f>IF(AND($N546&gt;' '!K$13,' '!K$13&gt;=$C546),1,0)</f>
        <v>0</v>
      </c>
      <c r="J546" s="11">
        <f>IF(AND($N546&gt;' '!L$13,' '!L$13&gt;=$C546),1,0)</f>
        <v>0</v>
      </c>
      <c r="K546" s="11">
        <f>IF(AND($N546&gt;' '!M$13,' '!M$13&gt;=$C546),1,0)</f>
        <v>0</v>
      </c>
      <c r="L546" s="11">
        <f>IF(AND($N546&gt;' '!N$13,' '!N$13&gt;=$C546),1,0)</f>
        <v>0</v>
      </c>
      <c r="M546" s="11">
        <f>IF(AND($N546&gt;' '!O$13,' '!O$13&gt;=$C546),1,0)</f>
        <v>0</v>
      </c>
      <c r="N546" s="25">
        <v>4056000</v>
      </c>
      <c r="O546" s="17">
        <v>2801600</v>
      </c>
      <c r="P546" s="17">
        <v>2801600</v>
      </c>
      <c r="Q546" s="17">
        <v>2801600</v>
      </c>
      <c r="R546" s="17">
        <v>2801600</v>
      </c>
      <c r="S546" s="17">
        <v>2801600</v>
      </c>
      <c r="T546" s="17">
        <v>2801600</v>
      </c>
      <c r="U546" s="17">
        <v>2801600</v>
      </c>
      <c r="V546" s="17">
        <v>2801600</v>
      </c>
      <c r="W546" s="17">
        <v>2801600</v>
      </c>
      <c r="X546" s="17">
        <v>2801600</v>
      </c>
    </row>
    <row r="547" spans="2:24">
      <c r="B547" s="18">
        <v>5</v>
      </c>
      <c r="C547" s="25">
        <v>4056000</v>
      </c>
      <c r="D547" s="11">
        <f>IF(AND($N547&gt;' '!F$13,' '!F$13&gt;=$C547),1,0)</f>
        <v>0</v>
      </c>
      <c r="E547" s="11">
        <f>IF(AND($N547&gt;' '!G$13,' '!G$13&gt;=$C547),1,0)</f>
        <v>0</v>
      </c>
      <c r="F547" s="11">
        <f>IF(AND($N547&gt;' '!H$13,' '!H$13&gt;=$C547),1,0)</f>
        <v>0</v>
      </c>
      <c r="G547" s="11">
        <f>IF(AND($N547&gt;' '!I$13,' '!I$13&gt;=$C547),1,0)</f>
        <v>0</v>
      </c>
      <c r="H547" s="11">
        <f>IF(AND($N547&gt;' '!J$13,' '!J$13&gt;=$C547),1,0)</f>
        <v>0</v>
      </c>
      <c r="I547" s="11">
        <f>IF(AND($N547&gt;' '!K$13,' '!K$13&gt;=$C547),1,0)</f>
        <v>0</v>
      </c>
      <c r="J547" s="11">
        <f>IF(AND($N547&gt;' '!L$13,' '!L$13&gt;=$C547),1,0)</f>
        <v>0</v>
      </c>
      <c r="K547" s="11">
        <f>IF(AND($N547&gt;' '!M$13,' '!M$13&gt;=$C547),1,0)</f>
        <v>0</v>
      </c>
      <c r="L547" s="11">
        <f>IF(AND($N547&gt;' '!N$13,' '!N$13&gt;=$C547),1,0)</f>
        <v>0</v>
      </c>
      <c r="M547" s="11">
        <f>IF(AND($N547&gt;' '!O$13,' '!O$13&gt;=$C547),1,0)</f>
        <v>0</v>
      </c>
      <c r="N547" s="25">
        <v>4060000</v>
      </c>
      <c r="O547" s="17">
        <v>2804800</v>
      </c>
      <c r="P547" s="17">
        <v>2804800</v>
      </c>
      <c r="Q547" s="17">
        <v>2804800</v>
      </c>
      <c r="R547" s="17">
        <v>2804800</v>
      </c>
      <c r="S547" s="17">
        <v>2804800</v>
      </c>
      <c r="T547" s="17">
        <v>2804800</v>
      </c>
      <c r="U547" s="17">
        <v>2804800</v>
      </c>
      <c r="V547" s="17">
        <v>2804800</v>
      </c>
      <c r="W547" s="17">
        <v>2804800</v>
      </c>
      <c r="X547" s="17">
        <v>2804800</v>
      </c>
    </row>
    <row r="548" spans="2:24">
      <c r="B548" s="20">
        <v>1</v>
      </c>
      <c r="C548" s="25">
        <v>4060000</v>
      </c>
      <c r="D548" s="11">
        <f>IF(AND($N548&gt;' '!F$13,' '!F$13&gt;=$C548),1,0)</f>
        <v>0</v>
      </c>
      <c r="E548" s="11">
        <f>IF(AND($N548&gt;' '!G$13,' '!G$13&gt;=$C548),1,0)</f>
        <v>0</v>
      </c>
      <c r="F548" s="11">
        <f>IF(AND($N548&gt;' '!H$13,' '!H$13&gt;=$C548),1,0)</f>
        <v>0</v>
      </c>
      <c r="G548" s="11">
        <f>IF(AND($N548&gt;' '!I$13,' '!I$13&gt;=$C548),1,0)</f>
        <v>0</v>
      </c>
      <c r="H548" s="11">
        <f>IF(AND($N548&gt;' '!J$13,' '!J$13&gt;=$C548),1,0)</f>
        <v>0</v>
      </c>
      <c r="I548" s="11">
        <f>IF(AND($N548&gt;' '!K$13,' '!K$13&gt;=$C548),1,0)</f>
        <v>0</v>
      </c>
      <c r="J548" s="11">
        <f>IF(AND($N548&gt;' '!L$13,' '!L$13&gt;=$C548),1,0)</f>
        <v>0</v>
      </c>
      <c r="K548" s="11">
        <f>IF(AND($N548&gt;' '!M$13,' '!M$13&gt;=$C548),1,0)</f>
        <v>0</v>
      </c>
      <c r="L548" s="11">
        <f>IF(AND($N548&gt;' '!N$13,' '!N$13&gt;=$C548),1,0)</f>
        <v>0</v>
      </c>
      <c r="M548" s="11">
        <f>IF(AND($N548&gt;' '!O$13,' '!O$13&gt;=$C548),1,0)</f>
        <v>0</v>
      </c>
      <c r="N548" s="25">
        <v>4064000</v>
      </c>
      <c r="O548" s="17">
        <v>2808000</v>
      </c>
      <c r="P548" s="17">
        <v>2808000</v>
      </c>
      <c r="Q548" s="17">
        <v>2808000</v>
      </c>
      <c r="R548" s="17">
        <v>2808000</v>
      </c>
      <c r="S548" s="17">
        <v>2808000</v>
      </c>
      <c r="T548" s="17">
        <v>2808000</v>
      </c>
      <c r="U548" s="17">
        <v>2808000</v>
      </c>
      <c r="V548" s="17">
        <v>2808000</v>
      </c>
      <c r="W548" s="17">
        <v>2808000</v>
      </c>
      <c r="X548" s="17">
        <v>2808000</v>
      </c>
    </row>
    <row r="549" spans="2:24">
      <c r="B549" s="20">
        <v>2</v>
      </c>
      <c r="C549" s="25">
        <v>4064000</v>
      </c>
      <c r="D549" s="11">
        <f>IF(AND($N549&gt;' '!F$13,' '!F$13&gt;=$C549),1,0)</f>
        <v>0</v>
      </c>
      <c r="E549" s="11">
        <f>IF(AND($N549&gt;' '!G$13,' '!G$13&gt;=$C549),1,0)</f>
        <v>0</v>
      </c>
      <c r="F549" s="11">
        <f>IF(AND($N549&gt;' '!H$13,' '!H$13&gt;=$C549),1,0)</f>
        <v>0</v>
      </c>
      <c r="G549" s="11">
        <f>IF(AND($N549&gt;' '!I$13,' '!I$13&gt;=$C549),1,0)</f>
        <v>0</v>
      </c>
      <c r="H549" s="11">
        <f>IF(AND($N549&gt;' '!J$13,' '!J$13&gt;=$C549),1,0)</f>
        <v>0</v>
      </c>
      <c r="I549" s="11">
        <f>IF(AND($N549&gt;' '!K$13,' '!K$13&gt;=$C549),1,0)</f>
        <v>0</v>
      </c>
      <c r="J549" s="11">
        <f>IF(AND($N549&gt;' '!L$13,' '!L$13&gt;=$C549),1,0)</f>
        <v>0</v>
      </c>
      <c r="K549" s="11">
        <f>IF(AND($N549&gt;' '!M$13,' '!M$13&gt;=$C549),1,0)</f>
        <v>0</v>
      </c>
      <c r="L549" s="11">
        <f>IF(AND($N549&gt;' '!N$13,' '!N$13&gt;=$C549),1,0)</f>
        <v>0</v>
      </c>
      <c r="M549" s="11">
        <f>IF(AND($N549&gt;' '!O$13,' '!O$13&gt;=$C549),1,0)</f>
        <v>0</v>
      </c>
      <c r="N549" s="25">
        <v>4068000</v>
      </c>
      <c r="O549" s="17">
        <v>2811200</v>
      </c>
      <c r="P549" s="17">
        <v>2811200</v>
      </c>
      <c r="Q549" s="17">
        <v>2811200</v>
      </c>
      <c r="R549" s="17">
        <v>2811200</v>
      </c>
      <c r="S549" s="17">
        <v>2811200</v>
      </c>
      <c r="T549" s="17">
        <v>2811200</v>
      </c>
      <c r="U549" s="17">
        <v>2811200</v>
      </c>
      <c r="V549" s="17">
        <v>2811200</v>
      </c>
      <c r="W549" s="17">
        <v>2811200</v>
      </c>
      <c r="X549" s="17">
        <v>2811200</v>
      </c>
    </row>
    <row r="550" spans="2:24">
      <c r="B550" s="20">
        <v>3</v>
      </c>
      <c r="C550" s="26">
        <v>4068000</v>
      </c>
      <c r="D550" s="11">
        <f>IF(AND($N550&gt;' '!F$13,' '!F$13&gt;=$C550),1,0)</f>
        <v>0</v>
      </c>
      <c r="E550" s="11">
        <f>IF(AND($N550&gt;' '!G$13,' '!G$13&gt;=$C550),1,0)</f>
        <v>0</v>
      </c>
      <c r="F550" s="11">
        <f>IF(AND($N550&gt;' '!H$13,' '!H$13&gt;=$C550),1,0)</f>
        <v>0</v>
      </c>
      <c r="G550" s="11">
        <f>IF(AND($N550&gt;' '!I$13,' '!I$13&gt;=$C550),1,0)</f>
        <v>0</v>
      </c>
      <c r="H550" s="11">
        <f>IF(AND($N550&gt;' '!J$13,' '!J$13&gt;=$C550),1,0)</f>
        <v>0</v>
      </c>
      <c r="I550" s="11">
        <f>IF(AND($N550&gt;' '!K$13,' '!K$13&gt;=$C550),1,0)</f>
        <v>0</v>
      </c>
      <c r="J550" s="11">
        <f>IF(AND($N550&gt;' '!L$13,' '!L$13&gt;=$C550),1,0)</f>
        <v>0</v>
      </c>
      <c r="K550" s="11">
        <f>IF(AND($N550&gt;' '!M$13,' '!M$13&gt;=$C550),1,0)</f>
        <v>0</v>
      </c>
      <c r="L550" s="11">
        <f>IF(AND($N550&gt;' '!N$13,' '!N$13&gt;=$C550),1,0)</f>
        <v>0</v>
      </c>
      <c r="M550" s="11">
        <f>IF(AND($N550&gt;' '!O$13,' '!O$13&gt;=$C550),1,0)</f>
        <v>0</v>
      </c>
      <c r="N550" s="26">
        <v>4072000</v>
      </c>
      <c r="O550" s="17">
        <v>2814400</v>
      </c>
      <c r="P550" s="17">
        <v>2814400</v>
      </c>
      <c r="Q550" s="17">
        <v>2814400</v>
      </c>
      <c r="R550" s="17">
        <v>2814400</v>
      </c>
      <c r="S550" s="17">
        <v>2814400</v>
      </c>
      <c r="T550" s="17">
        <v>2814400</v>
      </c>
      <c r="U550" s="17">
        <v>2814400</v>
      </c>
      <c r="V550" s="17">
        <v>2814400</v>
      </c>
      <c r="W550" s="17">
        <v>2814400</v>
      </c>
      <c r="X550" s="17">
        <v>2814400</v>
      </c>
    </row>
    <row r="551" spans="2:24">
      <c r="B551" s="20">
        <v>4</v>
      </c>
      <c r="C551" s="25">
        <v>4072000</v>
      </c>
      <c r="D551" s="11">
        <f>IF(AND($N551&gt;' '!F$13,' '!F$13&gt;=$C551),1,0)</f>
        <v>0</v>
      </c>
      <c r="E551" s="11">
        <f>IF(AND($N551&gt;' '!G$13,' '!G$13&gt;=$C551),1,0)</f>
        <v>0</v>
      </c>
      <c r="F551" s="11">
        <f>IF(AND($N551&gt;' '!H$13,' '!H$13&gt;=$C551),1,0)</f>
        <v>0</v>
      </c>
      <c r="G551" s="11">
        <f>IF(AND($N551&gt;' '!I$13,' '!I$13&gt;=$C551),1,0)</f>
        <v>0</v>
      </c>
      <c r="H551" s="11">
        <f>IF(AND($N551&gt;' '!J$13,' '!J$13&gt;=$C551),1,0)</f>
        <v>0</v>
      </c>
      <c r="I551" s="11">
        <f>IF(AND($N551&gt;' '!K$13,' '!K$13&gt;=$C551),1,0)</f>
        <v>0</v>
      </c>
      <c r="J551" s="11">
        <f>IF(AND($N551&gt;' '!L$13,' '!L$13&gt;=$C551),1,0)</f>
        <v>0</v>
      </c>
      <c r="K551" s="11">
        <f>IF(AND($N551&gt;' '!M$13,' '!M$13&gt;=$C551),1,0)</f>
        <v>0</v>
      </c>
      <c r="L551" s="11">
        <f>IF(AND($N551&gt;' '!N$13,' '!N$13&gt;=$C551),1,0)</f>
        <v>0</v>
      </c>
      <c r="M551" s="11">
        <f>IF(AND($N551&gt;' '!O$13,' '!O$13&gt;=$C551),1,0)</f>
        <v>0</v>
      </c>
      <c r="N551" s="25">
        <v>4076000</v>
      </c>
      <c r="O551" s="17">
        <v>2817600</v>
      </c>
      <c r="P551" s="17">
        <v>2817600</v>
      </c>
      <c r="Q551" s="17">
        <v>2817600</v>
      </c>
      <c r="R551" s="17">
        <v>2817600</v>
      </c>
      <c r="S551" s="17">
        <v>2817600</v>
      </c>
      <c r="T551" s="17">
        <v>2817600</v>
      </c>
      <c r="U551" s="17">
        <v>2817600</v>
      </c>
      <c r="V551" s="17">
        <v>2817600</v>
      </c>
      <c r="W551" s="17">
        <v>2817600</v>
      </c>
      <c r="X551" s="17">
        <v>2817600</v>
      </c>
    </row>
    <row r="552" spans="2:24">
      <c r="B552" s="18">
        <v>5</v>
      </c>
      <c r="C552" s="25">
        <v>4076000</v>
      </c>
      <c r="D552" s="11">
        <f>IF(AND($N552&gt;' '!F$13,' '!F$13&gt;=$C552),1,0)</f>
        <v>0</v>
      </c>
      <c r="E552" s="11">
        <f>IF(AND($N552&gt;' '!G$13,' '!G$13&gt;=$C552),1,0)</f>
        <v>0</v>
      </c>
      <c r="F552" s="11">
        <f>IF(AND($N552&gt;' '!H$13,' '!H$13&gt;=$C552),1,0)</f>
        <v>0</v>
      </c>
      <c r="G552" s="11">
        <f>IF(AND($N552&gt;' '!I$13,' '!I$13&gt;=$C552),1,0)</f>
        <v>0</v>
      </c>
      <c r="H552" s="11">
        <f>IF(AND($N552&gt;' '!J$13,' '!J$13&gt;=$C552),1,0)</f>
        <v>0</v>
      </c>
      <c r="I552" s="11">
        <f>IF(AND($N552&gt;' '!K$13,' '!K$13&gt;=$C552),1,0)</f>
        <v>0</v>
      </c>
      <c r="J552" s="11">
        <f>IF(AND($N552&gt;' '!L$13,' '!L$13&gt;=$C552),1,0)</f>
        <v>0</v>
      </c>
      <c r="K552" s="11">
        <f>IF(AND($N552&gt;' '!M$13,' '!M$13&gt;=$C552),1,0)</f>
        <v>0</v>
      </c>
      <c r="L552" s="11">
        <f>IF(AND($N552&gt;' '!N$13,' '!N$13&gt;=$C552),1,0)</f>
        <v>0</v>
      </c>
      <c r="M552" s="11">
        <f>IF(AND($N552&gt;' '!O$13,' '!O$13&gt;=$C552),1,0)</f>
        <v>0</v>
      </c>
      <c r="N552" s="25">
        <v>4080000</v>
      </c>
      <c r="O552" s="17">
        <v>2820800</v>
      </c>
      <c r="P552" s="17">
        <v>2820800</v>
      </c>
      <c r="Q552" s="17">
        <v>2820800</v>
      </c>
      <c r="R552" s="17">
        <v>2820800</v>
      </c>
      <c r="S552" s="17">
        <v>2820800</v>
      </c>
      <c r="T552" s="17">
        <v>2820800</v>
      </c>
      <c r="U552" s="17">
        <v>2820800</v>
      </c>
      <c r="V552" s="17">
        <v>2820800</v>
      </c>
      <c r="W552" s="17">
        <v>2820800</v>
      </c>
      <c r="X552" s="17">
        <v>2820800</v>
      </c>
    </row>
    <row r="553" spans="2:24">
      <c r="B553" s="20">
        <v>1</v>
      </c>
      <c r="C553" s="25">
        <v>4080000</v>
      </c>
      <c r="D553" s="11">
        <f>IF(AND($N553&gt;' '!F$13,' '!F$13&gt;=$C553),1,0)</f>
        <v>0</v>
      </c>
      <c r="E553" s="11">
        <f>IF(AND($N553&gt;' '!G$13,' '!G$13&gt;=$C553),1,0)</f>
        <v>0</v>
      </c>
      <c r="F553" s="11">
        <f>IF(AND($N553&gt;' '!H$13,' '!H$13&gt;=$C553),1,0)</f>
        <v>0</v>
      </c>
      <c r="G553" s="11">
        <f>IF(AND($N553&gt;' '!I$13,' '!I$13&gt;=$C553),1,0)</f>
        <v>0</v>
      </c>
      <c r="H553" s="11">
        <f>IF(AND($N553&gt;' '!J$13,' '!J$13&gt;=$C553),1,0)</f>
        <v>0</v>
      </c>
      <c r="I553" s="11">
        <f>IF(AND($N553&gt;' '!K$13,' '!K$13&gt;=$C553),1,0)</f>
        <v>0</v>
      </c>
      <c r="J553" s="11">
        <f>IF(AND($N553&gt;' '!L$13,' '!L$13&gt;=$C553),1,0)</f>
        <v>0</v>
      </c>
      <c r="K553" s="11">
        <f>IF(AND($N553&gt;' '!M$13,' '!M$13&gt;=$C553),1,0)</f>
        <v>0</v>
      </c>
      <c r="L553" s="11">
        <f>IF(AND($N553&gt;' '!N$13,' '!N$13&gt;=$C553),1,0)</f>
        <v>0</v>
      </c>
      <c r="M553" s="11">
        <f>IF(AND($N553&gt;' '!O$13,' '!O$13&gt;=$C553),1,0)</f>
        <v>0</v>
      </c>
      <c r="N553" s="25">
        <v>4084000</v>
      </c>
      <c r="O553" s="17">
        <v>2824000</v>
      </c>
      <c r="P553" s="17">
        <v>2824000</v>
      </c>
      <c r="Q553" s="17">
        <v>2824000</v>
      </c>
      <c r="R553" s="17">
        <v>2824000</v>
      </c>
      <c r="S553" s="17">
        <v>2824000</v>
      </c>
      <c r="T553" s="17">
        <v>2824000</v>
      </c>
      <c r="U553" s="17">
        <v>2824000</v>
      </c>
      <c r="V553" s="17">
        <v>2824000</v>
      </c>
      <c r="W553" s="17">
        <v>2824000</v>
      </c>
      <c r="X553" s="17">
        <v>2824000</v>
      </c>
    </row>
    <row r="554" spans="2:24">
      <c r="B554" s="20">
        <v>2</v>
      </c>
      <c r="C554" s="25">
        <v>4084000</v>
      </c>
      <c r="D554" s="11">
        <f>IF(AND($N554&gt;' '!F$13,' '!F$13&gt;=$C554),1,0)</f>
        <v>0</v>
      </c>
      <c r="E554" s="11">
        <f>IF(AND($N554&gt;' '!G$13,' '!G$13&gt;=$C554),1,0)</f>
        <v>0</v>
      </c>
      <c r="F554" s="11">
        <f>IF(AND($N554&gt;' '!H$13,' '!H$13&gt;=$C554),1,0)</f>
        <v>0</v>
      </c>
      <c r="G554" s="11">
        <f>IF(AND($N554&gt;' '!I$13,' '!I$13&gt;=$C554),1,0)</f>
        <v>0</v>
      </c>
      <c r="H554" s="11">
        <f>IF(AND($N554&gt;' '!J$13,' '!J$13&gt;=$C554),1,0)</f>
        <v>0</v>
      </c>
      <c r="I554" s="11">
        <f>IF(AND($N554&gt;' '!K$13,' '!K$13&gt;=$C554),1,0)</f>
        <v>0</v>
      </c>
      <c r="J554" s="11">
        <f>IF(AND($N554&gt;' '!L$13,' '!L$13&gt;=$C554),1,0)</f>
        <v>0</v>
      </c>
      <c r="K554" s="11">
        <f>IF(AND($N554&gt;' '!M$13,' '!M$13&gt;=$C554),1,0)</f>
        <v>0</v>
      </c>
      <c r="L554" s="11">
        <f>IF(AND($N554&gt;' '!N$13,' '!N$13&gt;=$C554),1,0)</f>
        <v>0</v>
      </c>
      <c r="M554" s="11">
        <f>IF(AND($N554&gt;' '!O$13,' '!O$13&gt;=$C554),1,0)</f>
        <v>0</v>
      </c>
      <c r="N554" s="25">
        <v>4088000</v>
      </c>
      <c r="O554" s="17">
        <v>2827200</v>
      </c>
      <c r="P554" s="17">
        <v>2827200</v>
      </c>
      <c r="Q554" s="17">
        <v>2827200</v>
      </c>
      <c r="R554" s="17">
        <v>2827200</v>
      </c>
      <c r="S554" s="17">
        <v>2827200</v>
      </c>
      <c r="T554" s="17">
        <v>2827200</v>
      </c>
      <c r="U554" s="17">
        <v>2827200</v>
      </c>
      <c r="V554" s="17">
        <v>2827200</v>
      </c>
      <c r="W554" s="17">
        <v>2827200</v>
      </c>
      <c r="X554" s="17">
        <v>2827200</v>
      </c>
    </row>
    <row r="555" spans="2:24">
      <c r="B555" s="20">
        <v>3</v>
      </c>
      <c r="C555" s="26">
        <v>4088000</v>
      </c>
      <c r="D555" s="11">
        <f>IF(AND($N555&gt;' '!F$13,' '!F$13&gt;=$C555),1,0)</f>
        <v>0</v>
      </c>
      <c r="E555" s="11">
        <f>IF(AND($N555&gt;' '!G$13,' '!G$13&gt;=$C555),1,0)</f>
        <v>0</v>
      </c>
      <c r="F555" s="11">
        <f>IF(AND($N555&gt;' '!H$13,' '!H$13&gt;=$C555),1,0)</f>
        <v>0</v>
      </c>
      <c r="G555" s="11">
        <f>IF(AND($N555&gt;' '!I$13,' '!I$13&gt;=$C555),1,0)</f>
        <v>0</v>
      </c>
      <c r="H555" s="11">
        <f>IF(AND($N555&gt;' '!J$13,' '!J$13&gt;=$C555),1,0)</f>
        <v>0</v>
      </c>
      <c r="I555" s="11">
        <f>IF(AND($N555&gt;' '!K$13,' '!K$13&gt;=$C555),1,0)</f>
        <v>0</v>
      </c>
      <c r="J555" s="11">
        <f>IF(AND($N555&gt;' '!L$13,' '!L$13&gt;=$C555),1,0)</f>
        <v>0</v>
      </c>
      <c r="K555" s="11">
        <f>IF(AND($N555&gt;' '!M$13,' '!M$13&gt;=$C555),1,0)</f>
        <v>0</v>
      </c>
      <c r="L555" s="11">
        <f>IF(AND($N555&gt;' '!N$13,' '!N$13&gt;=$C555),1,0)</f>
        <v>0</v>
      </c>
      <c r="M555" s="11">
        <f>IF(AND($N555&gt;' '!O$13,' '!O$13&gt;=$C555),1,0)</f>
        <v>0</v>
      </c>
      <c r="N555" s="26">
        <v>4092000</v>
      </c>
      <c r="O555" s="17">
        <v>2830400</v>
      </c>
      <c r="P555" s="17">
        <v>2830400</v>
      </c>
      <c r="Q555" s="17">
        <v>2830400</v>
      </c>
      <c r="R555" s="17">
        <v>2830400</v>
      </c>
      <c r="S555" s="17">
        <v>2830400</v>
      </c>
      <c r="T555" s="17">
        <v>2830400</v>
      </c>
      <c r="U555" s="17">
        <v>2830400</v>
      </c>
      <c r="V555" s="17">
        <v>2830400</v>
      </c>
      <c r="W555" s="17">
        <v>2830400</v>
      </c>
      <c r="X555" s="17">
        <v>2830400</v>
      </c>
    </row>
    <row r="556" spans="2:24">
      <c r="B556" s="20">
        <v>4</v>
      </c>
      <c r="C556" s="25">
        <v>4092000</v>
      </c>
      <c r="D556" s="11">
        <f>IF(AND($N556&gt;' '!F$13,' '!F$13&gt;=$C556),1,0)</f>
        <v>0</v>
      </c>
      <c r="E556" s="11">
        <f>IF(AND($N556&gt;' '!G$13,' '!G$13&gt;=$C556),1,0)</f>
        <v>0</v>
      </c>
      <c r="F556" s="11">
        <f>IF(AND($N556&gt;' '!H$13,' '!H$13&gt;=$C556),1,0)</f>
        <v>0</v>
      </c>
      <c r="G556" s="11">
        <f>IF(AND($N556&gt;' '!I$13,' '!I$13&gt;=$C556),1,0)</f>
        <v>0</v>
      </c>
      <c r="H556" s="11">
        <f>IF(AND($N556&gt;' '!J$13,' '!J$13&gt;=$C556),1,0)</f>
        <v>0</v>
      </c>
      <c r="I556" s="11">
        <f>IF(AND($N556&gt;' '!K$13,' '!K$13&gt;=$C556),1,0)</f>
        <v>0</v>
      </c>
      <c r="J556" s="11">
        <f>IF(AND($N556&gt;' '!L$13,' '!L$13&gt;=$C556),1,0)</f>
        <v>0</v>
      </c>
      <c r="K556" s="11">
        <f>IF(AND($N556&gt;' '!M$13,' '!M$13&gt;=$C556),1,0)</f>
        <v>0</v>
      </c>
      <c r="L556" s="11">
        <f>IF(AND($N556&gt;' '!N$13,' '!N$13&gt;=$C556),1,0)</f>
        <v>0</v>
      </c>
      <c r="M556" s="11">
        <f>IF(AND($N556&gt;' '!O$13,' '!O$13&gt;=$C556),1,0)</f>
        <v>0</v>
      </c>
      <c r="N556" s="25">
        <v>4096000</v>
      </c>
      <c r="O556" s="17">
        <v>2833600</v>
      </c>
      <c r="P556" s="17">
        <v>2833600</v>
      </c>
      <c r="Q556" s="17">
        <v>2833600</v>
      </c>
      <c r="R556" s="17">
        <v>2833600</v>
      </c>
      <c r="S556" s="17">
        <v>2833600</v>
      </c>
      <c r="T556" s="17">
        <v>2833600</v>
      </c>
      <c r="U556" s="17">
        <v>2833600</v>
      </c>
      <c r="V556" s="17">
        <v>2833600</v>
      </c>
      <c r="W556" s="17">
        <v>2833600</v>
      </c>
      <c r="X556" s="17">
        <v>2833600</v>
      </c>
    </row>
    <row r="557" spans="2:24">
      <c r="B557" s="18">
        <v>5</v>
      </c>
      <c r="C557" s="25">
        <v>4096000</v>
      </c>
      <c r="D557" s="11">
        <f>IF(AND($N557&gt;' '!F$13,' '!F$13&gt;=$C557),1,0)</f>
        <v>0</v>
      </c>
      <c r="E557" s="11">
        <f>IF(AND($N557&gt;' '!G$13,' '!G$13&gt;=$C557),1,0)</f>
        <v>0</v>
      </c>
      <c r="F557" s="11">
        <f>IF(AND($N557&gt;' '!H$13,' '!H$13&gt;=$C557),1,0)</f>
        <v>0</v>
      </c>
      <c r="G557" s="11">
        <f>IF(AND($N557&gt;' '!I$13,' '!I$13&gt;=$C557),1,0)</f>
        <v>0</v>
      </c>
      <c r="H557" s="11">
        <f>IF(AND($N557&gt;' '!J$13,' '!J$13&gt;=$C557),1,0)</f>
        <v>0</v>
      </c>
      <c r="I557" s="11">
        <f>IF(AND($N557&gt;' '!K$13,' '!K$13&gt;=$C557),1,0)</f>
        <v>0</v>
      </c>
      <c r="J557" s="11">
        <f>IF(AND($N557&gt;' '!L$13,' '!L$13&gt;=$C557),1,0)</f>
        <v>0</v>
      </c>
      <c r="K557" s="11">
        <f>IF(AND($N557&gt;' '!M$13,' '!M$13&gt;=$C557),1,0)</f>
        <v>0</v>
      </c>
      <c r="L557" s="11">
        <f>IF(AND($N557&gt;' '!N$13,' '!N$13&gt;=$C557),1,0)</f>
        <v>0</v>
      </c>
      <c r="M557" s="11">
        <f>IF(AND($N557&gt;' '!O$13,' '!O$13&gt;=$C557),1,0)</f>
        <v>0</v>
      </c>
      <c r="N557" s="25">
        <v>4100000</v>
      </c>
      <c r="O557" s="17">
        <v>2836800</v>
      </c>
      <c r="P557" s="17">
        <v>2836800</v>
      </c>
      <c r="Q557" s="17">
        <v>2836800</v>
      </c>
      <c r="R557" s="17">
        <v>2836800</v>
      </c>
      <c r="S557" s="17">
        <v>2836800</v>
      </c>
      <c r="T557" s="17">
        <v>2836800</v>
      </c>
      <c r="U557" s="17">
        <v>2836800</v>
      </c>
      <c r="V557" s="17">
        <v>2836800</v>
      </c>
      <c r="W557" s="17">
        <v>2836800</v>
      </c>
      <c r="X557" s="17">
        <v>2836800</v>
      </c>
    </row>
    <row r="558" spans="2:24">
      <c r="B558" s="20">
        <v>1</v>
      </c>
      <c r="C558" s="25">
        <v>4100000</v>
      </c>
      <c r="D558" s="11">
        <f>IF(AND($N558&gt;' '!F$13,' '!F$13&gt;=$C558),1,0)</f>
        <v>0</v>
      </c>
      <c r="E558" s="11">
        <f>IF(AND($N558&gt;' '!G$13,' '!G$13&gt;=$C558),1,0)</f>
        <v>0</v>
      </c>
      <c r="F558" s="11">
        <f>IF(AND($N558&gt;' '!H$13,' '!H$13&gt;=$C558),1,0)</f>
        <v>0</v>
      </c>
      <c r="G558" s="11">
        <f>IF(AND($N558&gt;' '!I$13,' '!I$13&gt;=$C558),1,0)</f>
        <v>0</v>
      </c>
      <c r="H558" s="11">
        <f>IF(AND($N558&gt;' '!J$13,' '!J$13&gt;=$C558),1,0)</f>
        <v>0</v>
      </c>
      <c r="I558" s="11">
        <f>IF(AND($N558&gt;' '!K$13,' '!K$13&gt;=$C558),1,0)</f>
        <v>0</v>
      </c>
      <c r="J558" s="11">
        <f>IF(AND($N558&gt;' '!L$13,' '!L$13&gt;=$C558),1,0)</f>
        <v>0</v>
      </c>
      <c r="K558" s="11">
        <f>IF(AND($N558&gt;' '!M$13,' '!M$13&gt;=$C558),1,0)</f>
        <v>0</v>
      </c>
      <c r="L558" s="11">
        <f>IF(AND($N558&gt;' '!N$13,' '!N$13&gt;=$C558),1,0)</f>
        <v>0</v>
      </c>
      <c r="M558" s="11">
        <f>IF(AND($N558&gt;' '!O$13,' '!O$13&gt;=$C558),1,0)</f>
        <v>0</v>
      </c>
      <c r="N558" s="25">
        <v>4104000</v>
      </c>
      <c r="O558" s="17">
        <v>2840000</v>
      </c>
      <c r="P558" s="17">
        <v>2840000</v>
      </c>
      <c r="Q558" s="17">
        <v>2840000</v>
      </c>
      <c r="R558" s="17">
        <v>2840000</v>
      </c>
      <c r="S558" s="17">
        <v>2840000</v>
      </c>
      <c r="T558" s="17">
        <v>2840000</v>
      </c>
      <c r="U558" s="17">
        <v>2840000</v>
      </c>
      <c r="V558" s="17">
        <v>2840000</v>
      </c>
      <c r="W558" s="17">
        <v>2840000</v>
      </c>
      <c r="X558" s="17">
        <v>2840000</v>
      </c>
    </row>
    <row r="559" spans="2:24">
      <c r="B559" s="20">
        <v>2</v>
      </c>
      <c r="C559" s="25">
        <v>4104000</v>
      </c>
      <c r="D559" s="11">
        <f>IF(AND($N559&gt;' '!F$13,' '!F$13&gt;=$C559),1,0)</f>
        <v>0</v>
      </c>
      <c r="E559" s="11">
        <f>IF(AND($N559&gt;' '!G$13,' '!G$13&gt;=$C559),1,0)</f>
        <v>0</v>
      </c>
      <c r="F559" s="11">
        <f>IF(AND($N559&gt;' '!H$13,' '!H$13&gt;=$C559),1,0)</f>
        <v>0</v>
      </c>
      <c r="G559" s="11">
        <f>IF(AND($N559&gt;' '!I$13,' '!I$13&gt;=$C559),1,0)</f>
        <v>0</v>
      </c>
      <c r="H559" s="11">
        <f>IF(AND($N559&gt;' '!J$13,' '!J$13&gt;=$C559),1,0)</f>
        <v>0</v>
      </c>
      <c r="I559" s="11">
        <f>IF(AND($N559&gt;' '!K$13,' '!K$13&gt;=$C559),1,0)</f>
        <v>0</v>
      </c>
      <c r="J559" s="11">
        <f>IF(AND($N559&gt;' '!L$13,' '!L$13&gt;=$C559),1,0)</f>
        <v>0</v>
      </c>
      <c r="K559" s="11">
        <f>IF(AND($N559&gt;' '!M$13,' '!M$13&gt;=$C559),1,0)</f>
        <v>0</v>
      </c>
      <c r="L559" s="11">
        <f>IF(AND($N559&gt;' '!N$13,' '!N$13&gt;=$C559),1,0)</f>
        <v>0</v>
      </c>
      <c r="M559" s="11">
        <f>IF(AND($N559&gt;' '!O$13,' '!O$13&gt;=$C559),1,0)</f>
        <v>0</v>
      </c>
      <c r="N559" s="25">
        <v>4108000</v>
      </c>
      <c r="O559" s="17">
        <v>2843200</v>
      </c>
      <c r="P559" s="17">
        <v>2843200</v>
      </c>
      <c r="Q559" s="17">
        <v>2843200</v>
      </c>
      <c r="R559" s="17">
        <v>2843200</v>
      </c>
      <c r="S559" s="17">
        <v>2843200</v>
      </c>
      <c r="T559" s="17">
        <v>2843200</v>
      </c>
      <c r="U559" s="17">
        <v>2843200</v>
      </c>
      <c r="V559" s="17">
        <v>2843200</v>
      </c>
      <c r="W559" s="17">
        <v>2843200</v>
      </c>
      <c r="X559" s="17">
        <v>2843200</v>
      </c>
    </row>
    <row r="560" spans="2:24">
      <c r="B560" s="20">
        <v>3</v>
      </c>
      <c r="C560" s="26">
        <v>4108000</v>
      </c>
      <c r="D560" s="11">
        <f>IF(AND($N560&gt;' '!F$13,' '!F$13&gt;=$C560),1,0)</f>
        <v>0</v>
      </c>
      <c r="E560" s="11">
        <f>IF(AND($N560&gt;' '!G$13,' '!G$13&gt;=$C560),1,0)</f>
        <v>0</v>
      </c>
      <c r="F560" s="11">
        <f>IF(AND($N560&gt;' '!H$13,' '!H$13&gt;=$C560),1,0)</f>
        <v>0</v>
      </c>
      <c r="G560" s="11">
        <f>IF(AND($N560&gt;' '!I$13,' '!I$13&gt;=$C560),1,0)</f>
        <v>0</v>
      </c>
      <c r="H560" s="11">
        <f>IF(AND($N560&gt;' '!J$13,' '!J$13&gt;=$C560),1,0)</f>
        <v>0</v>
      </c>
      <c r="I560" s="11">
        <f>IF(AND($N560&gt;' '!K$13,' '!K$13&gt;=$C560),1,0)</f>
        <v>0</v>
      </c>
      <c r="J560" s="11">
        <f>IF(AND($N560&gt;' '!L$13,' '!L$13&gt;=$C560),1,0)</f>
        <v>0</v>
      </c>
      <c r="K560" s="11">
        <f>IF(AND($N560&gt;' '!M$13,' '!M$13&gt;=$C560),1,0)</f>
        <v>0</v>
      </c>
      <c r="L560" s="11">
        <f>IF(AND($N560&gt;' '!N$13,' '!N$13&gt;=$C560),1,0)</f>
        <v>0</v>
      </c>
      <c r="M560" s="11">
        <f>IF(AND($N560&gt;' '!O$13,' '!O$13&gt;=$C560),1,0)</f>
        <v>0</v>
      </c>
      <c r="N560" s="26">
        <v>4112000</v>
      </c>
      <c r="O560" s="17">
        <v>2846400</v>
      </c>
      <c r="P560" s="17">
        <v>2846400</v>
      </c>
      <c r="Q560" s="17">
        <v>2846400</v>
      </c>
      <c r="R560" s="17">
        <v>2846400</v>
      </c>
      <c r="S560" s="17">
        <v>2846400</v>
      </c>
      <c r="T560" s="17">
        <v>2846400</v>
      </c>
      <c r="U560" s="17">
        <v>2846400</v>
      </c>
      <c r="V560" s="17">
        <v>2846400</v>
      </c>
      <c r="W560" s="17">
        <v>2846400</v>
      </c>
      <c r="X560" s="17">
        <v>2846400</v>
      </c>
    </row>
    <row r="561" spans="2:24">
      <c r="B561" s="20">
        <v>4</v>
      </c>
      <c r="C561" s="25">
        <v>4112000</v>
      </c>
      <c r="D561" s="11">
        <f>IF(AND($N561&gt;' '!F$13,' '!F$13&gt;=$C561),1,0)</f>
        <v>0</v>
      </c>
      <c r="E561" s="11">
        <f>IF(AND($N561&gt;' '!G$13,' '!G$13&gt;=$C561),1,0)</f>
        <v>0</v>
      </c>
      <c r="F561" s="11">
        <f>IF(AND($N561&gt;' '!H$13,' '!H$13&gt;=$C561),1,0)</f>
        <v>0</v>
      </c>
      <c r="G561" s="11">
        <f>IF(AND($N561&gt;' '!I$13,' '!I$13&gt;=$C561),1,0)</f>
        <v>0</v>
      </c>
      <c r="H561" s="11">
        <f>IF(AND($N561&gt;' '!J$13,' '!J$13&gt;=$C561),1,0)</f>
        <v>0</v>
      </c>
      <c r="I561" s="11">
        <f>IF(AND($N561&gt;' '!K$13,' '!K$13&gt;=$C561),1,0)</f>
        <v>0</v>
      </c>
      <c r="J561" s="11">
        <f>IF(AND($N561&gt;' '!L$13,' '!L$13&gt;=$C561),1,0)</f>
        <v>0</v>
      </c>
      <c r="K561" s="11">
        <f>IF(AND($N561&gt;' '!M$13,' '!M$13&gt;=$C561),1,0)</f>
        <v>0</v>
      </c>
      <c r="L561" s="11">
        <f>IF(AND($N561&gt;' '!N$13,' '!N$13&gt;=$C561),1,0)</f>
        <v>0</v>
      </c>
      <c r="M561" s="11">
        <f>IF(AND($N561&gt;' '!O$13,' '!O$13&gt;=$C561),1,0)</f>
        <v>0</v>
      </c>
      <c r="N561" s="25">
        <v>4116000</v>
      </c>
      <c r="O561" s="17">
        <v>2849600</v>
      </c>
      <c r="P561" s="17">
        <v>2849600</v>
      </c>
      <c r="Q561" s="17">
        <v>2849600</v>
      </c>
      <c r="R561" s="17">
        <v>2849600</v>
      </c>
      <c r="S561" s="17">
        <v>2849600</v>
      </c>
      <c r="T561" s="17">
        <v>2849600</v>
      </c>
      <c r="U561" s="17">
        <v>2849600</v>
      </c>
      <c r="V561" s="17">
        <v>2849600</v>
      </c>
      <c r="W561" s="17">
        <v>2849600</v>
      </c>
      <c r="X561" s="17">
        <v>2849600</v>
      </c>
    </row>
    <row r="562" spans="2:24">
      <c r="B562" s="18">
        <v>5</v>
      </c>
      <c r="C562" s="25">
        <v>4116000</v>
      </c>
      <c r="D562" s="11">
        <f>IF(AND($N562&gt;' '!F$13,' '!F$13&gt;=$C562),1,0)</f>
        <v>0</v>
      </c>
      <c r="E562" s="11">
        <f>IF(AND($N562&gt;' '!G$13,' '!G$13&gt;=$C562),1,0)</f>
        <v>0</v>
      </c>
      <c r="F562" s="11">
        <f>IF(AND($N562&gt;' '!H$13,' '!H$13&gt;=$C562),1,0)</f>
        <v>0</v>
      </c>
      <c r="G562" s="11">
        <f>IF(AND($N562&gt;' '!I$13,' '!I$13&gt;=$C562),1,0)</f>
        <v>0</v>
      </c>
      <c r="H562" s="11">
        <f>IF(AND($N562&gt;' '!J$13,' '!J$13&gt;=$C562),1,0)</f>
        <v>0</v>
      </c>
      <c r="I562" s="11">
        <f>IF(AND($N562&gt;' '!K$13,' '!K$13&gt;=$C562),1,0)</f>
        <v>0</v>
      </c>
      <c r="J562" s="11">
        <f>IF(AND($N562&gt;' '!L$13,' '!L$13&gt;=$C562),1,0)</f>
        <v>0</v>
      </c>
      <c r="K562" s="11">
        <f>IF(AND($N562&gt;' '!M$13,' '!M$13&gt;=$C562),1,0)</f>
        <v>0</v>
      </c>
      <c r="L562" s="11">
        <f>IF(AND($N562&gt;' '!N$13,' '!N$13&gt;=$C562),1,0)</f>
        <v>0</v>
      </c>
      <c r="M562" s="11">
        <f>IF(AND($N562&gt;' '!O$13,' '!O$13&gt;=$C562),1,0)</f>
        <v>0</v>
      </c>
      <c r="N562" s="25">
        <v>4120000</v>
      </c>
      <c r="O562" s="17">
        <v>2852800</v>
      </c>
      <c r="P562" s="17">
        <v>2852800</v>
      </c>
      <c r="Q562" s="17">
        <v>2852800</v>
      </c>
      <c r="R562" s="17">
        <v>2852800</v>
      </c>
      <c r="S562" s="17">
        <v>2852800</v>
      </c>
      <c r="T562" s="17">
        <v>2852800</v>
      </c>
      <c r="U562" s="17">
        <v>2852800</v>
      </c>
      <c r="V562" s="17">
        <v>2852800</v>
      </c>
      <c r="W562" s="17">
        <v>2852800</v>
      </c>
      <c r="X562" s="17">
        <v>2852800</v>
      </c>
    </row>
    <row r="563" spans="2:24">
      <c r="B563" s="20">
        <v>1</v>
      </c>
      <c r="C563" s="25">
        <v>4120000</v>
      </c>
      <c r="D563" s="11">
        <f>IF(AND($N563&gt;' '!F$13,' '!F$13&gt;=$C563),1,0)</f>
        <v>0</v>
      </c>
      <c r="E563" s="11">
        <f>IF(AND($N563&gt;' '!G$13,' '!G$13&gt;=$C563),1,0)</f>
        <v>0</v>
      </c>
      <c r="F563" s="11">
        <f>IF(AND($N563&gt;' '!H$13,' '!H$13&gt;=$C563),1,0)</f>
        <v>0</v>
      </c>
      <c r="G563" s="11">
        <f>IF(AND($N563&gt;' '!I$13,' '!I$13&gt;=$C563),1,0)</f>
        <v>0</v>
      </c>
      <c r="H563" s="11">
        <f>IF(AND($N563&gt;' '!J$13,' '!J$13&gt;=$C563),1,0)</f>
        <v>0</v>
      </c>
      <c r="I563" s="11">
        <f>IF(AND($N563&gt;' '!K$13,' '!K$13&gt;=$C563),1,0)</f>
        <v>0</v>
      </c>
      <c r="J563" s="11">
        <f>IF(AND($N563&gt;' '!L$13,' '!L$13&gt;=$C563),1,0)</f>
        <v>0</v>
      </c>
      <c r="K563" s="11">
        <f>IF(AND($N563&gt;' '!M$13,' '!M$13&gt;=$C563),1,0)</f>
        <v>0</v>
      </c>
      <c r="L563" s="11">
        <f>IF(AND($N563&gt;' '!N$13,' '!N$13&gt;=$C563),1,0)</f>
        <v>0</v>
      </c>
      <c r="M563" s="11">
        <f>IF(AND($N563&gt;' '!O$13,' '!O$13&gt;=$C563),1,0)</f>
        <v>0</v>
      </c>
      <c r="N563" s="25">
        <v>4124000</v>
      </c>
      <c r="O563" s="17">
        <v>2856000</v>
      </c>
      <c r="P563" s="17">
        <v>2856000</v>
      </c>
      <c r="Q563" s="17">
        <v>2856000</v>
      </c>
      <c r="R563" s="17">
        <v>2856000</v>
      </c>
      <c r="S563" s="17">
        <v>2856000</v>
      </c>
      <c r="T563" s="17">
        <v>2856000</v>
      </c>
      <c r="U563" s="17">
        <v>2856000</v>
      </c>
      <c r="V563" s="17">
        <v>2856000</v>
      </c>
      <c r="W563" s="17">
        <v>2856000</v>
      </c>
      <c r="X563" s="17">
        <v>2856000</v>
      </c>
    </row>
    <row r="564" spans="2:24">
      <c r="B564" s="20">
        <v>2</v>
      </c>
      <c r="C564" s="25">
        <v>4124000</v>
      </c>
      <c r="D564" s="11">
        <f>IF(AND($N564&gt;' '!F$13,' '!F$13&gt;=$C564),1,0)</f>
        <v>0</v>
      </c>
      <c r="E564" s="11">
        <f>IF(AND($N564&gt;' '!G$13,' '!G$13&gt;=$C564),1,0)</f>
        <v>0</v>
      </c>
      <c r="F564" s="11">
        <f>IF(AND($N564&gt;' '!H$13,' '!H$13&gt;=$C564),1,0)</f>
        <v>0</v>
      </c>
      <c r="G564" s="11">
        <f>IF(AND($N564&gt;' '!I$13,' '!I$13&gt;=$C564),1,0)</f>
        <v>0</v>
      </c>
      <c r="H564" s="11">
        <f>IF(AND($N564&gt;' '!J$13,' '!J$13&gt;=$C564),1,0)</f>
        <v>0</v>
      </c>
      <c r="I564" s="11">
        <f>IF(AND($N564&gt;' '!K$13,' '!K$13&gt;=$C564),1,0)</f>
        <v>0</v>
      </c>
      <c r="J564" s="11">
        <f>IF(AND($N564&gt;' '!L$13,' '!L$13&gt;=$C564),1,0)</f>
        <v>0</v>
      </c>
      <c r="K564" s="11">
        <f>IF(AND($N564&gt;' '!M$13,' '!M$13&gt;=$C564),1,0)</f>
        <v>0</v>
      </c>
      <c r="L564" s="11">
        <f>IF(AND($N564&gt;' '!N$13,' '!N$13&gt;=$C564),1,0)</f>
        <v>0</v>
      </c>
      <c r="M564" s="11">
        <f>IF(AND($N564&gt;' '!O$13,' '!O$13&gt;=$C564),1,0)</f>
        <v>0</v>
      </c>
      <c r="N564" s="25">
        <v>4128000</v>
      </c>
      <c r="O564" s="17">
        <v>2859200</v>
      </c>
      <c r="P564" s="17">
        <v>2859200</v>
      </c>
      <c r="Q564" s="17">
        <v>2859200</v>
      </c>
      <c r="R564" s="17">
        <v>2859200</v>
      </c>
      <c r="S564" s="17">
        <v>2859200</v>
      </c>
      <c r="T564" s="17">
        <v>2859200</v>
      </c>
      <c r="U564" s="17">
        <v>2859200</v>
      </c>
      <c r="V564" s="17">
        <v>2859200</v>
      </c>
      <c r="W564" s="17">
        <v>2859200</v>
      </c>
      <c r="X564" s="17">
        <v>2859200</v>
      </c>
    </row>
    <row r="565" spans="2:24">
      <c r="B565" s="20">
        <v>3</v>
      </c>
      <c r="C565" s="26">
        <v>4128000</v>
      </c>
      <c r="D565" s="11">
        <f>IF(AND($N565&gt;' '!F$13,' '!F$13&gt;=$C565),1,0)</f>
        <v>0</v>
      </c>
      <c r="E565" s="11">
        <f>IF(AND($N565&gt;' '!G$13,' '!G$13&gt;=$C565),1,0)</f>
        <v>0</v>
      </c>
      <c r="F565" s="11">
        <f>IF(AND($N565&gt;' '!H$13,' '!H$13&gt;=$C565),1,0)</f>
        <v>0</v>
      </c>
      <c r="G565" s="11">
        <f>IF(AND($N565&gt;' '!I$13,' '!I$13&gt;=$C565),1,0)</f>
        <v>0</v>
      </c>
      <c r="H565" s="11">
        <f>IF(AND($N565&gt;' '!J$13,' '!J$13&gt;=$C565),1,0)</f>
        <v>0</v>
      </c>
      <c r="I565" s="11">
        <f>IF(AND($N565&gt;' '!K$13,' '!K$13&gt;=$C565),1,0)</f>
        <v>0</v>
      </c>
      <c r="J565" s="11">
        <f>IF(AND($N565&gt;' '!L$13,' '!L$13&gt;=$C565),1,0)</f>
        <v>0</v>
      </c>
      <c r="K565" s="11">
        <f>IF(AND($N565&gt;' '!M$13,' '!M$13&gt;=$C565),1,0)</f>
        <v>0</v>
      </c>
      <c r="L565" s="11">
        <f>IF(AND($N565&gt;' '!N$13,' '!N$13&gt;=$C565),1,0)</f>
        <v>0</v>
      </c>
      <c r="M565" s="11">
        <f>IF(AND($N565&gt;' '!O$13,' '!O$13&gt;=$C565),1,0)</f>
        <v>0</v>
      </c>
      <c r="N565" s="26">
        <v>4132000</v>
      </c>
      <c r="O565" s="17">
        <v>2862400</v>
      </c>
      <c r="P565" s="17">
        <v>2862400</v>
      </c>
      <c r="Q565" s="17">
        <v>2862400</v>
      </c>
      <c r="R565" s="17">
        <v>2862400</v>
      </c>
      <c r="S565" s="17">
        <v>2862400</v>
      </c>
      <c r="T565" s="17">
        <v>2862400</v>
      </c>
      <c r="U565" s="17">
        <v>2862400</v>
      </c>
      <c r="V565" s="17">
        <v>2862400</v>
      </c>
      <c r="W565" s="17">
        <v>2862400</v>
      </c>
      <c r="X565" s="17">
        <v>2862400</v>
      </c>
    </row>
    <row r="566" spans="2:24">
      <c r="B566" s="20">
        <v>4</v>
      </c>
      <c r="C566" s="25">
        <v>4132000</v>
      </c>
      <c r="D566" s="11">
        <f>IF(AND($N566&gt;' '!F$13,' '!F$13&gt;=$C566),1,0)</f>
        <v>0</v>
      </c>
      <c r="E566" s="11">
        <f>IF(AND($N566&gt;' '!G$13,' '!G$13&gt;=$C566),1,0)</f>
        <v>0</v>
      </c>
      <c r="F566" s="11">
        <f>IF(AND($N566&gt;' '!H$13,' '!H$13&gt;=$C566),1,0)</f>
        <v>0</v>
      </c>
      <c r="G566" s="11">
        <f>IF(AND($N566&gt;' '!I$13,' '!I$13&gt;=$C566),1,0)</f>
        <v>0</v>
      </c>
      <c r="H566" s="11">
        <f>IF(AND($N566&gt;' '!J$13,' '!J$13&gt;=$C566),1,0)</f>
        <v>0</v>
      </c>
      <c r="I566" s="11">
        <f>IF(AND($N566&gt;' '!K$13,' '!K$13&gt;=$C566),1,0)</f>
        <v>0</v>
      </c>
      <c r="J566" s="11">
        <f>IF(AND($N566&gt;' '!L$13,' '!L$13&gt;=$C566),1,0)</f>
        <v>0</v>
      </c>
      <c r="K566" s="11">
        <f>IF(AND($N566&gt;' '!M$13,' '!M$13&gt;=$C566),1,0)</f>
        <v>0</v>
      </c>
      <c r="L566" s="11">
        <f>IF(AND($N566&gt;' '!N$13,' '!N$13&gt;=$C566),1,0)</f>
        <v>0</v>
      </c>
      <c r="M566" s="11">
        <f>IF(AND($N566&gt;' '!O$13,' '!O$13&gt;=$C566),1,0)</f>
        <v>0</v>
      </c>
      <c r="N566" s="25">
        <v>4136000</v>
      </c>
      <c r="O566" s="17">
        <v>2865600</v>
      </c>
      <c r="P566" s="17">
        <v>2865600</v>
      </c>
      <c r="Q566" s="17">
        <v>2865600</v>
      </c>
      <c r="R566" s="17">
        <v>2865600</v>
      </c>
      <c r="S566" s="17">
        <v>2865600</v>
      </c>
      <c r="T566" s="17">
        <v>2865600</v>
      </c>
      <c r="U566" s="17">
        <v>2865600</v>
      </c>
      <c r="V566" s="17">
        <v>2865600</v>
      </c>
      <c r="W566" s="17">
        <v>2865600</v>
      </c>
      <c r="X566" s="17">
        <v>2865600</v>
      </c>
    </row>
    <row r="567" spans="2:24">
      <c r="B567" s="18">
        <v>5</v>
      </c>
      <c r="C567" s="25">
        <v>4136000</v>
      </c>
      <c r="D567" s="11">
        <f>IF(AND($N567&gt;' '!F$13,' '!F$13&gt;=$C567),1,0)</f>
        <v>0</v>
      </c>
      <c r="E567" s="11">
        <f>IF(AND($N567&gt;' '!G$13,' '!G$13&gt;=$C567),1,0)</f>
        <v>0</v>
      </c>
      <c r="F567" s="11">
        <f>IF(AND($N567&gt;' '!H$13,' '!H$13&gt;=$C567),1,0)</f>
        <v>0</v>
      </c>
      <c r="G567" s="11">
        <f>IF(AND($N567&gt;' '!I$13,' '!I$13&gt;=$C567),1,0)</f>
        <v>0</v>
      </c>
      <c r="H567" s="11">
        <f>IF(AND($N567&gt;' '!J$13,' '!J$13&gt;=$C567),1,0)</f>
        <v>0</v>
      </c>
      <c r="I567" s="11">
        <f>IF(AND($N567&gt;' '!K$13,' '!K$13&gt;=$C567),1,0)</f>
        <v>0</v>
      </c>
      <c r="J567" s="11">
        <f>IF(AND($N567&gt;' '!L$13,' '!L$13&gt;=$C567),1,0)</f>
        <v>0</v>
      </c>
      <c r="K567" s="11">
        <f>IF(AND($N567&gt;' '!M$13,' '!M$13&gt;=$C567),1,0)</f>
        <v>0</v>
      </c>
      <c r="L567" s="11">
        <f>IF(AND($N567&gt;' '!N$13,' '!N$13&gt;=$C567),1,0)</f>
        <v>0</v>
      </c>
      <c r="M567" s="11">
        <f>IF(AND($N567&gt;' '!O$13,' '!O$13&gt;=$C567),1,0)</f>
        <v>0</v>
      </c>
      <c r="N567" s="25">
        <v>4140000</v>
      </c>
      <c r="O567" s="17">
        <v>2868800</v>
      </c>
      <c r="P567" s="17">
        <v>2868800</v>
      </c>
      <c r="Q567" s="17">
        <v>2868800</v>
      </c>
      <c r="R567" s="17">
        <v>2868800</v>
      </c>
      <c r="S567" s="17">
        <v>2868800</v>
      </c>
      <c r="T567" s="17">
        <v>2868800</v>
      </c>
      <c r="U567" s="17">
        <v>2868800</v>
      </c>
      <c r="V567" s="17">
        <v>2868800</v>
      </c>
      <c r="W567" s="17">
        <v>2868800</v>
      </c>
      <c r="X567" s="17">
        <v>2868800</v>
      </c>
    </row>
    <row r="568" spans="2:24">
      <c r="B568" s="20">
        <v>1</v>
      </c>
      <c r="C568" s="25">
        <v>4140000</v>
      </c>
      <c r="D568" s="11">
        <f>IF(AND($N568&gt;' '!F$13,' '!F$13&gt;=$C568),1,0)</f>
        <v>0</v>
      </c>
      <c r="E568" s="11">
        <f>IF(AND($N568&gt;' '!G$13,' '!G$13&gt;=$C568),1,0)</f>
        <v>0</v>
      </c>
      <c r="F568" s="11">
        <f>IF(AND($N568&gt;' '!H$13,' '!H$13&gt;=$C568),1,0)</f>
        <v>0</v>
      </c>
      <c r="G568" s="11">
        <f>IF(AND($N568&gt;' '!I$13,' '!I$13&gt;=$C568),1,0)</f>
        <v>0</v>
      </c>
      <c r="H568" s="11">
        <f>IF(AND($N568&gt;' '!J$13,' '!J$13&gt;=$C568),1,0)</f>
        <v>0</v>
      </c>
      <c r="I568" s="11">
        <f>IF(AND($N568&gt;' '!K$13,' '!K$13&gt;=$C568),1,0)</f>
        <v>0</v>
      </c>
      <c r="J568" s="11">
        <f>IF(AND($N568&gt;' '!L$13,' '!L$13&gt;=$C568),1,0)</f>
        <v>0</v>
      </c>
      <c r="K568" s="11">
        <f>IF(AND($N568&gt;' '!M$13,' '!M$13&gt;=$C568),1,0)</f>
        <v>0</v>
      </c>
      <c r="L568" s="11">
        <f>IF(AND($N568&gt;' '!N$13,' '!N$13&gt;=$C568),1,0)</f>
        <v>0</v>
      </c>
      <c r="M568" s="11">
        <f>IF(AND($N568&gt;' '!O$13,' '!O$13&gt;=$C568),1,0)</f>
        <v>0</v>
      </c>
      <c r="N568" s="25">
        <v>4144000</v>
      </c>
      <c r="O568" s="17">
        <v>2872000</v>
      </c>
      <c r="P568" s="17">
        <v>2872000</v>
      </c>
      <c r="Q568" s="17">
        <v>2872000</v>
      </c>
      <c r="R568" s="17">
        <v>2872000</v>
      </c>
      <c r="S568" s="17">
        <v>2872000</v>
      </c>
      <c r="T568" s="17">
        <v>2872000</v>
      </c>
      <c r="U568" s="17">
        <v>2872000</v>
      </c>
      <c r="V568" s="17">
        <v>2872000</v>
      </c>
      <c r="W568" s="17">
        <v>2872000</v>
      </c>
      <c r="X568" s="17">
        <v>2872000</v>
      </c>
    </row>
    <row r="569" spans="2:24">
      <c r="B569" s="20">
        <v>2</v>
      </c>
      <c r="C569" s="25">
        <v>4144000</v>
      </c>
      <c r="D569" s="11">
        <f>IF(AND($N569&gt;' '!F$13,' '!F$13&gt;=$C569),1,0)</f>
        <v>0</v>
      </c>
      <c r="E569" s="11">
        <f>IF(AND($N569&gt;' '!G$13,' '!G$13&gt;=$C569),1,0)</f>
        <v>0</v>
      </c>
      <c r="F569" s="11">
        <f>IF(AND($N569&gt;' '!H$13,' '!H$13&gt;=$C569),1,0)</f>
        <v>0</v>
      </c>
      <c r="G569" s="11">
        <f>IF(AND($N569&gt;' '!I$13,' '!I$13&gt;=$C569),1,0)</f>
        <v>0</v>
      </c>
      <c r="H569" s="11">
        <f>IF(AND($N569&gt;' '!J$13,' '!J$13&gt;=$C569),1,0)</f>
        <v>0</v>
      </c>
      <c r="I569" s="11">
        <f>IF(AND($N569&gt;' '!K$13,' '!K$13&gt;=$C569),1,0)</f>
        <v>0</v>
      </c>
      <c r="J569" s="11">
        <f>IF(AND($N569&gt;' '!L$13,' '!L$13&gt;=$C569),1,0)</f>
        <v>0</v>
      </c>
      <c r="K569" s="11">
        <f>IF(AND($N569&gt;' '!M$13,' '!M$13&gt;=$C569),1,0)</f>
        <v>0</v>
      </c>
      <c r="L569" s="11">
        <f>IF(AND($N569&gt;' '!N$13,' '!N$13&gt;=$C569),1,0)</f>
        <v>0</v>
      </c>
      <c r="M569" s="11">
        <f>IF(AND($N569&gt;' '!O$13,' '!O$13&gt;=$C569),1,0)</f>
        <v>0</v>
      </c>
      <c r="N569" s="25">
        <v>4148000</v>
      </c>
      <c r="O569" s="17">
        <v>2875200</v>
      </c>
      <c r="P569" s="17">
        <v>2875200</v>
      </c>
      <c r="Q569" s="17">
        <v>2875200</v>
      </c>
      <c r="R569" s="17">
        <v>2875200</v>
      </c>
      <c r="S569" s="17">
        <v>2875200</v>
      </c>
      <c r="T569" s="17">
        <v>2875200</v>
      </c>
      <c r="U569" s="17">
        <v>2875200</v>
      </c>
      <c r="V569" s="17">
        <v>2875200</v>
      </c>
      <c r="W569" s="17">
        <v>2875200</v>
      </c>
      <c r="X569" s="17">
        <v>2875200</v>
      </c>
    </row>
    <row r="570" spans="2:24">
      <c r="B570" s="20">
        <v>3</v>
      </c>
      <c r="C570" s="26">
        <v>4148000</v>
      </c>
      <c r="D570" s="11">
        <f>IF(AND($N570&gt;' '!F$13,' '!F$13&gt;=$C570),1,0)</f>
        <v>0</v>
      </c>
      <c r="E570" s="11">
        <f>IF(AND($N570&gt;' '!G$13,' '!G$13&gt;=$C570),1,0)</f>
        <v>0</v>
      </c>
      <c r="F570" s="11">
        <f>IF(AND($N570&gt;' '!H$13,' '!H$13&gt;=$C570),1,0)</f>
        <v>0</v>
      </c>
      <c r="G570" s="11">
        <f>IF(AND($N570&gt;' '!I$13,' '!I$13&gt;=$C570),1,0)</f>
        <v>0</v>
      </c>
      <c r="H570" s="11">
        <f>IF(AND($N570&gt;' '!J$13,' '!J$13&gt;=$C570),1,0)</f>
        <v>0</v>
      </c>
      <c r="I570" s="11">
        <f>IF(AND($N570&gt;' '!K$13,' '!K$13&gt;=$C570),1,0)</f>
        <v>0</v>
      </c>
      <c r="J570" s="11">
        <f>IF(AND($N570&gt;' '!L$13,' '!L$13&gt;=$C570),1,0)</f>
        <v>0</v>
      </c>
      <c r="K570" s="11">
        <f>IF(AND($N570&gt;' '!M$13,' '!M$13&gt;=$C570),1,0)</f>
        <v>0</v>
      </c>
      <c r="L570" s="11">
        <f>IF(AND($N570&gt;' '!N$13,' '!N$13&gt;=$C570),1,0)</f>
        <v>0</v>
      </c>
      <c r="M570" s="11">
        <f>IF(AND($N570&gt;' '!O$13,' '!O$13&gt;=$C570),1,0)</f>
        <v>0</v>
      </c>
      <c r="N570" s="26">
        <v>4152000</v>
      </c>
      <c r="O570" s="17">
        <v>2878400</v>
      </c>
      <c r="P570" s="17">
        <v>2878400</v>
      </c>
      <c r="Q570" s="17">
        <v>2878400</v>
      </c>
      <c r="R570" s="17">
        <v>2878400</v>
      </c>
      <c r="S570" s="17">
        <v>2878400</v>
      </c>
      <c r="T570" s="17">
        <v>2878400</v>
      </c>
      <c r="U570" s="17">
        <v>2878400</v>
      </c>
      <c r="V570" s="17">
        <v>2878400</v>
      </c>
      <c r="W570" s="17">
        <v>2878400</v>
      </c>
      <c r="X570" s="17">
        <v>2878400</v>
      </c>
    </row>
    <row r="571" spans="2:24">
      <c r="B571" s="20">
        <v>4</v>
      </c>
      <c r="C571" s="25">
        <v>4152000</v>
      </c>
      <c r="D571" s="11">
        <f>IF(AND($N571&gt;' '!F$13,' '!F$13&gt;=$C571),1,0)</f>
        <v>0</v>
      </c>
      <c r="E571" s="11">
        <f>IF(AND($N571&gt;' '!G$13,' '!G$13&gt;=$C571),1,0)</f>
        <v>0</v>
      </c>
      <c r="F571" s="11">
        <f>IF(AND($N571&gt;' '!H$13,' '!H$13&gt;=$C571),1,0)</f>
        <v>0</v>
      </c>
      <c r="G571" s="11">
        <f>IF(AND($N571&gt;' '!I$13,' '!I$13&gt;=$C571),1,0)</f>
        <v>0</v>
      </c>
      <c r="H571" s="11">
        <f>IF(AND($N571&gt;' '!J$13,' '!J$13&gt;=$C571),1,0)</f>
        <v>0</v>
      </c>
      <c r="I571" s="11">
        <f>IF(AND($N571&gt;' '!K$13,' '!K$13&gt;=$C571),1,0)</f>
        <v>0</v>
      </c>
      <c r="J571" s="11">
        <f>IF(AND($N571&gt;' '!L$13,' '!L$13&gt;=$C571),1,0)</f>
        <v>0</v>
      </c>
      <c r="K571" s="11">
        <f>IF(AND($N571&gt;' '!M$13,' '!M$13&gt;=$C571),1,0)</f>
        <v>0</v>
      </c>
      <c r="L571" s="11">
        <f>IF(AND($N571&gt;' '!N$13,' '!N$13&gt;=$C571),1,0)</f>
        <v>0</v>
      </c>
      <c r="M571" s="11">
        <f>IF(AND($N571&gt;' '!O$13,' '!O$13&gt;=$C571),1,0)</f>
        <v>0</v>
      </c>
      <c r="N571" s="25">
        <v>4156000</v>
      </c>
      <c r="O571" s="17">
        <v>2881600</v>
      </c>
      <c r="P571" s="17">
        <v>2881600</v>
      </c>
      <c r="Q571" s="17">
        <v>2881600</v>
      </c>
      <c r="R571" s="17">
        <v>2881600</v>
      </c>
      <c r="S571" s="17">
        <v>2881600</v>
      </c>
      <c r="T571" s="17">
        <v>2881600</v>
      </c>
      <c r="U571" s="17">
        <v>2881600</v>
      </c>
      <c r="V571" s="17">
        <v>2881600</v>
      </c>
      <c r="W571" s="17">
        <v>2881600</v>
      </c>
      <c r="X571" s="17">
        <v>2881600</v>
      </c>
    </row>
    <row r="572" spans="2:24">
      <c r="B572" s="18">
        <v>5</v>
      </c>
      <c r="C572" s="25">
        <v>4156000</v>
      </c>
      <c r="D572" s="11">
        <f>IF(AND($N572&gt;' '!F$13,' '!F$13&gt;=$C572),1,0)</f>
        <v>0</v>
      </c>
      <c r="E572" s="11">
        <f>IF(AND($N572&gt;' '!G$13,' '!G$13&gt;=$C572),1,0)</f>
        <v>0</v>
      </c>
      <c r="F572" s="11">
        <f>IF(AND($N572&gt;' '!H$13,' '!H$13&gt;=$C572),1,0)</f>
        <v>0</v>
      </c>
      <c r="G572" s="11">
        <f>IF(AND($N572&gt;' '!I$13,' '!I$13&gt;=$C572),1,0)</f>
        <v>0</v>
      </c>
      <c r="H572" s="11">
        <f>IF(AND($N572&gt;' '!J$13,' '!J$13&gt;=$C572),1,0)</f>
        <v>0</v>
      </c>
      <c r="I572" s="11">
        <f>IF(AND($N572&gt;' '!K$13,' '!K$13&gt;=$C572),1,0)</f>
        <v>0</v>
      </c>
      <c r="J572" s="11">
        <f>IF(AND($N572&gt;' '!L$13,' '!L$13&gt;=$C572),1,0)</f>
        <v>0</v>
      </c>
      <c r="K572" s="11">
        <f>IF(AND($N572&gt;' '!M$13,' '!M$13&gt;=$C572),1,0)</f>
        <v>0</v>
      </c>
      <c r="L572" s="11">
        <f>IF(AND($N572&gt;' '!N$13,' '!N$13&gt;=$C572),1,0)</f>
        <v>0</v>
      </c>
      <c r="M572" s="11">
        <f>IF(AND($N572&gt;' '!O$13,' '!O$13&gt;=$C572),1,0)</f>
        <v>0</v>
      </c>
      <c r="N572" s="25">
        <v>4160000</v>
      </c>
      <c r="O572" s="17">
        <v>2884800</v>
      </c>
      <c r="P572" s="17">
        <v>2884800</v>
      </c>
      <c r="Q572" s="17">
        <v>2884800</v>
      </c>
      <c r="R572" s="17">
        <v>2884800</v>
      </c>
      <c r="S572" s="17">
        <v>2884800</v>
      </c>
      <c r="T572" s="17">
        <v>2884800</v>
      </c>
      <c r="U572" s="17">
        <v>2884800</v>
      </c>
      <c r="V572" s="17">
        <v>2884800</v>
      </c>
      <c r="W572" s="17">
        <v>2884800</v>
      </c>
      <c r="X572" s="17">
        <v>2884800</v>
      </c>
    </row>
    <row r="573" spans="2:24">
      <c r="B573" s="20">
        <v>1</v>
      </c>
      <c r="C573" s="25">
        <v>4160000</v>
      </c>
      <c r="D573" s="11">
        <f>IF(AND($N573&gt;' '!F$13,' '!F$13&gt;=$C573),1,0)</f>
        <v>0</v>
      </c>
      <c r="E573" s="11">
        <f>IF(AND($N573&gt;' '!G$13,' '!G$13&gt;=$C573),1,0)</f>
        <v>0</v>
      </c>
      <c r="F573" s="11">
        <f>IF(AND($N573&gt;' '!H$13,' '!H$13&gt;=$C573),1,0)</f>
        <v>0</v>
      </c>
      <c r="G573" s="11">
        <f>IF(AND($N573&gt;' '!I$13,' '!I$13&gt;=$C573),1,0)</f>
        <v>0</v>
      </c>
      <c r="H573" s="11">
        <f>IF(AND($N573&gt;' '!J$13,' '!J$13&gt;=$C573),1,0)</f>
        <v>0</v>
      </c>
      <c r="I573" s="11">
        <f>IF(AND($N573&gt;' '!K$13,' '!K$13&gt;=$C573),1,0)</f>
        <v>0</v>
      </c>
      <c r="J573" s="11">
        <f>IF(AND($N573&gt;' '!L$13,' '!L$13&gt;=$C573),1,0)</f>
        <v>0</v>
      </c>
      <c r="K573" s="11">
        <f>IF(AND($N573&gt;' '!M$13,' '!M$13&gt;=$C573),1,0)</f>
        <v>0</v>
      </c>
      <c r="L573" s="11">
        <f>IF(AND($N573&gt;' '!N$13,' '!N$13&gt;=$C573),1,0)</f>
        <v>0</v>
      </c>
      <c r="M573" s="11">
        <f>IF(AND($N573&gt;' '!O$13,' '!O$13&gt;=$C573),1,0)</f>
        <v>0</v>
      </c>
      <c r="N573" s="25">
        <v>4164000</v>
      </c>
      <c r="O573" s="17">
        <v>2888000</v>
      </c>
      <c r="P573" s="17">
        <v>2888000</v>
      </c>
      <c r="Q573" s="17">
        <v>2888000</v>
      </c>
      <c r="R573" s="17">
        <v>2888000</v>
      </c>
      <c r="S573" s="17">
        <v>2888000</v>
      </c>
      <c r="T573" s="17">
        <v>2888000</v>
      </c>
      <c r="U573" s="17">
        <v>2888000</v>
      </c>
      <c r="V573" s="17">
        <v>2888000</v>
      </c>
      <c r="W573" s="17">
        <v>2888000</v>
      </c>
      <c r="X573" s="17">
        <v>2888000</v>
      </c>
    </row>
    <row r="574" spans="2:24">
      <c r="B574" s="20">
        <v>2</v>
      </c>
      <c r="C574" s="25">
        <v>4164000</v>
      </c>
      <c r="D574" s="11">
        <f>IF(AND($N574&gt;' '!F$13,' '!F$13&gt;=$C574),1,0)</f>
        <v>0</v>
      </c>
      <c r="E574" s="11">
        <f>IF(AND($N574&gt;' '!G$13,' '!G$13&gt;=$C574),1,0)</f>
        <v>0</v>
      </c>
      <c r="F574" s="11">
        <f>IF(AND($N574&gt;' '!H$13,' '!H$13&gt;=$C574),1,0)</f>
        <v>0</v>
      </c>
      <c r="G574" s="11">
        <f>IF(AND($N574&gt;' '!I$13,' '!I$13&gt;=$C574),1,0)</f>
        <v>0</v>
      </c>
      <c r="H574" s="11">
        <f>IF(AND($N574&gt;' '!J$13,' '!J$13&gt;=$C574),1,0)</f>
        <v>0</v>
      </c>
      <c r="I574" s="11">
        <f>IF(AND($N574&gt;' '!K$13,' '!K$13&gt;=$C574),1,0)</f>
        <v>0</v>
      </c>
      <c r="J574" s="11">
        <f>IF(AND($N574&gt;' '!L$13,' '!L$13&gt;=$C574),1,0)</f>
        <v>0</v>
      </c>
      <c r="K574" s="11">
        <f>IF(AND($N574&gt;' '!M$13,' '!M$13&gt;=$C574),1,0)</f>
        <v>0</v>
      </c>
      <c r="L574" s="11">
        <f>IF(AND($N574&gt;' '!N$13,' '!N$13&gt;=$C574),1,0)</f>
        <v>0</v>
      </c>
      <c r="M574" s="11">
        <f>IF(AND($N574&gt;' '!O$13,' '!O$13&gt;=$C574),1,0)</f>
        <v>0</v>
      </c>
      <c r="N574" s="25">
        <v>4168000</v>
      </c>
      <c r="O574" s="17">
        <v>2891200</v>
      </c>
      <c r="P574" s="17">
        <v>2891200</v>
      </c>
      <c r="Q574" s="17">
        <v>2891200</v>
      </c>
      <c r="R574" s="17">
        <v>2891200</v>
      </c>
      <c r="S574" s="17">
        <v>2891200</v>
      </c>
      <c r="T574" s="17">
        <v>2891200</v>
      </c>
      <c r="U574" s="17">
        <v>2891200</v>
      </c>
      <c r="V574" s="17">
        <v>2891200</v>
      </c>
      <c r="W574" s="17">
        <v>2891200</v>
      </c>
      <c r="X574" s="17">
        <v>2891200</v>
      </c>
    </row>
    <row r="575" spans="2:24">
      <c r="B575" s="20">
        <v>3</v>
      </c>
      <c r="C575" s="26">
        <v>4168000</v>
      </c>
      <c r="D575" s="11">
        <f>IF(AND($N575&gt;' '!F$13,' '!F$13&gt;=$C575),1,0)</f>
        <v>0</v>
      </c>
      <c r="E575" s="11">
        <f>IF(AND($N575&gt;' '!G$13,' '!G$13&gt;=$C575),1,0)</f>
        <v>0</v>
      </c>
      <c r="F575" s="11">
        <f>IF(AND($N575&gt;' '!H$13,' '!H$13&gt;=$C575),1,0)</f>
        <v>0</v>
      </c>
      <c r="G575" s="11">
        <f>IF(AND($N575&gt;' '!I$13,' '!I$13&gt;=$C575),1,0)</f>
        <v>0</v>
      </c>
      <c r="H575" s="11">
        <f>IF(AND($N575&gt;' '!J$13,' '!J$13&gt;=$C575),1,0)</f>
        <v>0</v>
      </c>
      <c r="I575" s="11">
        <f>IF(AND($N575&gt;' '!K$13,' '!K$13&gt;=$C575),1,0)</f>
        <v>0</v>
      </c>
      <c r="J575" s="11">
        <f>IF(AND($N575&gt;' '!L$13,' '!L$13&gt;=$C575),1,0)</f>
        <v>0</v>
      </c>
      <c r="K575" s="11">
        <f>IF(AND($N575&gt;' '!M$13,' '!M$13&gt;=$C575),1,0)</f>
        <v>0</v>
      </c>
      <c r="L575" s="11">
        <f>IF(AND($N575&gt;' '!N$13,' '!N$13&gt;=$C575),1,0)</f>
        <v>0</v>
      </c>
      <c r="M575" s="11">
        <f>IF(AND($N575&gt;' '!O$13,' '!O$13&gt;=$C575),1,0)</f>
        <v>0</v>
      </c>
      <c r="N575" s="26">
        <v>4172000</v>
      </c>
      <c r="O575" s="17">
        <v>2894400</v>
      </c>
      <c r="P575" s="17">
        <v>2894400</v>
      </c>
      <c r="Q575" s="17">
        <v>2894400</v>
      </c>
      <c r="R575" s="17">
        <v>2894400</v>
      </c>
      <c r="S575" s="17">
        <v>2894400</v>
      </c>
      <c r="T575" s="17">
        <v>2894400</v>
      </c>
      <c r="U575" s="17">
        <v>2894400</v>
      </c>
      <c r="V575" s="17">
        <v>2894400</v>
      </c>
      <c r="W575" s="17">
        <v>2894400</v>
      </c>
      <c r="X575" s="17">
        <v>2894400</v>
      </c>
    </row>
    <row r="576" spans="2:24">
      <c r="B576" s="20">
        <v>4</v>
      </c>
      <c r="C576" s="25">
        <v>4172000</v>
      </c>
      <c r="D576" s="11">
        <f>IF(AND($N576&gt;' '!F$13,' '!F$13&gt;=$C576),1,0)</f>
        <v>0</v>
      </c>
      <c r="E576" s="11">
        <f>IF(AND($N576&gt;' '!G$13,' '!G$13&gt;=$C576),1,0)</f>
        <v>0</v>
      </c>
      <c r="F576" s="11">
        <f>IF(AND($N576&gt;' '!H$13,' '!H$13&gt;=$C576),1,0)</f>
        <v>0</v>
      </c>
      <c r="G576" s="11">
        <f>IF(AND($N576&gt;' '!I$13,' '!I$13&gt;=$C576),1,0)</f>
        <v>0</v>
      </c>
      <c r="H576" s="11">
        <f>IF(AND($N576&gt;' '!J$13,' '!J$13&gt;=$C576),1,0)</f>
        <v>0</v>
      </c>
      <c r="I576" s="11">
        <f>IF(AND($N576&gt;' '!K$13,' '!K$13&gt;=$C576),1,0)</f>
        <v>0</v>
      </c>
      <c r="J576" s="11">
        <f>IF(AND($N576&gt;' '!L$13,' '!L$13&gt;=$C576),1,0)</f>
        <v>0</v>
      </c>
      <c r="K576" s="11">
        <f>IF(AND($N576&gt;' '!M$13,' '!M$13&gt;=$C576),1,0)</f>
        <v>0</v>
      </c>
      <c r="L576" s="11">
        <f>IF(AND($N576&gt;' '!N$13,' '!N$13&gt;=$C576),1,0)</f>
        <v>0</v>
      </c>
      <c r="M576" s="11">
        <f>IF(AND($N576&gt;' '!O$13,' '!O$13&gt;=$C576),1,0)</f>
        <v>0</v>
      </c>
      <c r="N576" s="25">
        <v>4176000</v>
      </c>
      <c r="O576" s="17">
        <v>2897600</v>
      </c>
      <c r="P576" s="17">
        <v>2897600</v>
      </c>
      <c r="Q576" s="17">
        <v>2897600</v>
      </c>
      <c r="R576" s="17">
        <v>2897600</v>
      </c>
      <c r="S576" s="17">
        <v>2897600</v>
      </c>
      <c r="T576" s="17">
        <v>2897600</v>
      </c>
      <c r="U576" s="17">
        <v>2897600</v>
      </c>
      <c r="V576" s="17">
        <v>2897600</v>
      </c>
      <c r="W576" s="17">
        <v>2897600</v>
      </c>
      <c r="X576" s="17">
        <v>2897600</v>
      </c>
    </row>
    <row r="577" spans="2:24">
      <c r="B577" s="18">
        <v>5</v>
      </c>
      <c r="C577" s="25">
        <v>4176000</v>
      </c>
      <c r="D577" s="11">
        <f>IF(AND($N577&gt;' '!F$13,' '!F$13&gt;=$C577),1,0)</f>
        <v>0</v>
      </c>
      <c r="E577" s="11">
        <f>IF(AND($N577&gt;' '!G$13,' '!G$13&gt;=$C577),1,0)</f>
        <v>0</v>
      </c>
      <c r="F577" s="11">
        <f>IF(AND($N577&gt;' '!H$13,' '!H$13&gt;=$C577),1,0)</f>
        <v>0</v>
      </c>
      <c r="G577" s="11">
        <f>IF(AND($N577&gt;' '!I$13,' '!I$13&gt;=$C577),1,0)</f>
        <v>0</v>
      </c>
      <c r="H577" s="11">
        <f>IF(AND($N577&gt;' '!J$13,' '!J$13&gt;=$C577),1,0)</f>
        <v>0</v>
      </c>
      <c r="I577" s="11">
        <f>IF(AND($N577&gt;' '!K$13,' '!K$13&gt;=$C577),1,0)</f>
        <v>0</v>
      </c>
      <c r="J577" s="11">
        <f>IF(AND($N577&gt;' '!L$13,' '!L$13&gt;=$C577),1,0)</f>
        <v>0</v>
      </c>
      <c r="K577" s="11">
        <f>IF(AND($N577&gt;' '!M$13,' '!M$13&gt;=$C577),1,0)</f>
        <v>0</v>
      </c>
      <c r="L577" s="11">
        <f>IF(AND($N577&gt;' '!N$13,' '!N$13&gt;=$C577),1,0)</f>
        <v>0</v>
      </c>
      <c r="M577" s="11">
        <f>IF(AND($N577&gt;' '!O$13,' '!O$13&gt;=$C577),1,0)</f>
        <v>0</v>
      </c>
      <c r="N577" s="25">
        <v>4180000</v>
      </c>
      <c r="O577" s="17">
        <v>2900800</v>
      </c>
      <c r="P577" s="17">
        <v>2900800</v>
      </c>
      <c r="Q577" s="17">
        <v>2900800</v>
      </c>
      <c r="R577" s="17">
        <v>2900800</v>
      </c>
      <c r="S577" s="17">
        <v>2900800</v>
      </c>
      <c r="T577" s="17">
        <v>2900800</v>
      </c>
      <c r="U577" s="17">
        <v>2900800</v>
      </c>
      <c r="V577" s="17">
        <v>2900800</v>
      </c>
      <c r="W577" s="17">
        <v>2900800</v>
      </c>
      <c r="X577" s="17">
        <v>2900800</v>
      </c>
    </row>
    <row r="578" spans="2:24">
      <c r="B578" s="20">
        <v>1</v>
      </c>
      <c r="C578" s="25">
        <v>4180000</v>
      </c>
      <c r="D578" s="11">
        <f>IF(AND($N578&gt;' '!F$13,' '!F$13&gt;=$C578),1,0)</f>
        <v>0</v>
      </c>
      <c r="E578" s="11">
        <f>IF(AND($N578&gt;' '!G$13,' '!G$13&gt;=$C578),1,0)</f>
        <v>0</v>
      </c>
      <c r="F578" s="11">
        <f>IF(AND($N578&gt;' '!H$13,' '!H$13&gt;=$C578),1,0)</f>
        <v>0</v>
      </c>
      <c r="G578" s="11">
        <f>IF(AND($N578&gt;' '!I$13,' '!I$13&gt;=$C578),1,0)</f>
        <v>0</v>
      </c>
      <c r="H578" s="11">
        <f>IF(AND($N578&gt;' '!J$13,' '!J$13&gt;=$C578),1,0)</f>
        <v>0</v>
      </c>
      <c r="I578" s="11">
        <f>IF(AND($N578&gt;' '!K$13,' '!K$13&gt;=$C578),1,0)</f>
        <v>0</v>
      </c>
      <c r="J578" s="11">
        <f>IF(AND($N578&gt;' '!L$13,' '!L$13&gt;=$C578),1,0)</f>
        <v>0</v>
      </c>
      <c r="K578" s="11">
        <f>IF(AND($N578&gt;' '!M$13,' '!M$13&gt;=$C578),1,0)</f>
        <v>0</v>
      </c>
      <c r="L578" s="11">
        <f>IF(AND($N578&gt;' '!N$13,' '!N$13&gt;=$C578),1,0)</f>
        <v>0</v>
      </c>
      <c r="M578" s="11">
        <f>IF(AND($N578&gt;' '!O$13,' '!O$13&gt;=$C578),1,0)</f>
        <v>0</v>
      </c>
      <c r="N578" s="25">
        <v>4184000</v>
      </c>
      <c r="O578" s="17">
        <v>2904000</v>
      </c>
      <c r="P578" s="17">
        <v>2904000</v>
      </c>
      <c r="Q578" s="17">
        <v>2904000</v>
      </c>
      <c r="R578" s="17">
        <v>2904000</v>
      </c>
      <c r="S578" s="17">
        <v>2904000</v>
      </c>
      <c r="T578" s="17">
        <v>2904000</v>
      </c>
      <c r="U578" s="17">
        <v>2904000</v>
      </c>
      <c r="V578" s="17">
        <v>2904000</v>
      </c>
      <c r="W578" s="17">
        <v>2904000</v>
      </c>
      <c r="X578" s="17">
        <v>2904000</v>
      </c>
    </row>
    <row r="579" spans="2:24">
      <c r="B579" s="20">
        <v>2</v>
      </c>
      <c r="C579" s="25">
        <v>4184000</v>
      </c>
      <c r="D579" s="11">
        <f>IF(AND($N579&gt;' '!F$13,' '!F$13&gt;=$C579),1,0)</f>
        <v>0</v>
      </c>
      <c r="E579" s="11">
        <f>IF(AND($N579&gt;' '!G$13,' '!G$13&gt;=$C579),1,0)</f>
        <v>0</v>
      </c>
      <c r="F579" s="11">
        <f>IF(AND($N579&gt;' '!H$13,' '!H$13&gt;=$C579),1,0)</f>
        <v>0</v>
      </c>
      <c r="G579" s="11">
        <f>IF(AND($N579&gt;' '!I$13,' '!I$13&gt;=$C579),1,0)</f>
        <v>0</v>
      </c>
      <c r="H579" s="11">
        <f>IF(AND($N579&gt;' '!J$13,' '!J$13&gt;=$C579),1,0)</f>
        <v>0</v>
      </c>
      <c r="I579" s="11">
        <f>IF(AND($N579&gt;' '!K$13,' '!K$13&gt;=$C579),1,0)</f>
        <v>0</v>
      </c>
      <c r="J579" s="11">
        <f>IF(AND($N579&gt;' '!L$13,' '!L$13&gt;=$C579),1,0)</f>
        <v>0</v>
      </c>
      <c r="K579" s="11">
        <f>IF(AND($N579&gt;' '!M$13,' '!M$13&gt;=$C579),1,0)</f>
        <v>0</v>
      </c>
      <c r="L579" s="11">
        <f>IF(AND($N579&gt;' '!N$13,' '!N$13&gt;=$C579),1,0)</f>
        <v>0</v>
      </c>
      <c r="M579" s="11">
        <f>IF(AND($N579&gt;' '!O$13,' '!O$13&gt;=$C579),1,0)</f>
        <v>0</v>
      </c>
      <c r="N579" s="25">
        <v>4188000</v>
      </c>
      <c r="O579" s="17">
        <v>2907200</v>
      </c>
      <c r="P579" s="17">
        <v>2907200</v>
      </c>
      <c r="Q579" s="17">
        <v>2907200</v>
      </c>
      <c r="R579" s="17">
        <v>2907200</v>
      </c>
      <c r="S579" s="17">
        <v>2907200</v>
      </c>
      <c r="T579" s="17">
        <v>2907200</v>
      </c>
      <c r="U579" s="17">
        <v>2907200</v>
      </c>
      <c r="V579" s="17">
        <v>2907200</v>
      </c>
      <c r="W579" s="17">
        <v>2907200</v>
      </c>
      <c r="X579" s="17">
        <v>2907200</v>
      </c>
    </row>
    <row r="580" spans="2:24">
      <c r="B580" s="20">
        <v>3</v>
      </c>
      <c r="C580" s="26">
        <v>4188000</v>
      </c>
      <c r="D580" s="11">
        <f>IF(AND($N580&gt;' '!F$13,' '!F$13&gt;=$C580),1,0)</f>
        <v>0</v>
      </c>
      <c r="E580" s="11">
        <f>IF(AND($N580&gt;' '!G$13,' '!G$13&gt;=$C580),1,0)</f>
        <v>0</v>
      </c>
      <c r="F580" s="11">
        <f>IF(AND($N580&gt;' '!H$13,' '!H$13&gt;=$C580),1,0)</f>
        <v>0</v>
      </c>
      <c r="G580" s="11">
        <f>IF(AND($N580&gt;' '!I$13,' '!I$13&gt;=$C580),1,0)</f>
        <v>0</v>
      </c>
      <c r="H580" s="11">
        <f>IF(AND($N580&gt;' '!J$13,' '!J$13&gt;=$C580),1,0)</f>
        <v>0</v>
      </c>
      <c r="I580" s="11">
        <f>IF(AND($N580&gt;' '!K$13,' '!K$13&gt;=$C580),1,0)</f>
        <v>0</v>
      </c>
      <c r="J580" s="11">
        <f>IF(AND($N580&gt;' '!L$13,' '!L$13&gt;=$C580),1,0)</f>
        <v>0</v>
      </c>
      <c r="K580" s="11">
        <f>IF(AND($N580&gt;' '!M$13,' '!M$13&gt;=$C580),1,0)</f>
        <v>0</v>
      </c>
      <c r="L580" s="11">
        <f>IF(AND($N580&gt;' '!N$13,' '!N$13&gt;=$C580),1,0)</f>
        <v>0</v>
      </c>
      <c r="M580" s="11">
        <f>IF(AND($N580&gt;' '!O$13,' '!O$13&gt;=$C580),1,0)</f>
        <v>0</v>
      </c>
      <c r="N580" s="26">
        <v>4192000</v>
      </c>
      <c r="O580" s="17">
        <v>2910400</v>
      </c>
      <c r="P580" s="17">
        <v>2910400</v>
      </c>
      <c r="Q580" s="17">
        <v>2910400</v>
      </c>
      <c r="R580" s="17">
        <v>2910400</v>
      </c>
      <c r="S580" s="17">
        <v>2910400</v>
      </c>
      <c r="T580" s="17">
        <v>2910400</v>
      </c>
      <c r="U580" s="17">
        <v>2910400</v>
      </c>
      <c r="V580" s="17">
        <v>2910400</v>
      </c>
      <c r="W580" s="17">
        <v>2910400</v>
      </c>
      <c r="X580" s="17">
        <v>2910400</v>
      </c>
    </row>
    <row r="581" spans="2:24">
      <c r="B581" s="20">
        <v>4</v>
      </c>
      <c r="C581" s="25">
        <v>4192000</v>
      </c>
      <c r="D581" s="11">
        <f>IF(AND($N581&gt;' '!F$13,' '!F$13&gt;=$C581),1,0)</f>
        <v>0</v>
      </c>
      <c r="E581" s="11">
        <f>IF(AND($N581&gt;' '!G$13,' '!G$13&gt;=$C581),1,0)</f>
        <v>0</v>
      </c>
      <c r="F581" s="11">
        <f>IF(AND($N581&gt;' '!H$13,' '!H$13&gt;=$C581),1,0)</f>
        <v>0</v>
      </c>
      <c r="G581" s="11">
        <f>IF(AND($N581&gt;' '!I$13,' '!I$13&gt;=$C581),1,0)</f>
        <v>0</v>
      </c>
      <c r="H581" s="11">
        <f>IF(AND($N581&gt;' '!J$13,' '!J$13&gt;=$C581),1,0)</f>
        <v>0</v>
      </c>
      <c r="I581" s="11">
        <f>IF(AND($N581&gt;' '!K$13,' '!K$13&gt;=$C581),1,0)</f>
        <v>0</v>
      </c>
      <c r="J581" s="11">
        <f>IF(AND($N581&gt;' '!L$13,' '!L$13&gt;=$C581),1,0)</f>
        <v>0</v>
      </c>
      <c r="K581" s="11">
        <f>IF(AND($N581&gt;' '!M$13,' '!M$13&gt;=$C581),1,0)</f>
        <v>0</v>
      </c>
      <c r="L581" s="11">
        <f>IF(AND($N581&gt;' '!N$13,' '!N$13&gt;=$C581),1,0)</f>
        <v>0</v>
      </c>
      <c r="M581" s="11">
        <f>IF(AND($N581&gt;' '!O$13,' '!O$13&gt;=$C581),1,0)</f>
        <v>0</v>
      </c>
      <c r="N581" s="25">
        <v>4196000</v>
      </c>
      <c r="O581" s="17">
        <v>2913600</v>
      </c>
      <c r="P581" s="17">
        <v>2913600</v>
      </c>
      <c r="Q581" s="17">
        <v>2913600</v>
      </c>
      <c r="R581" s="17">
        <v>2913600</v>
      </c>
      <c r="S581" s="17">
        <v>2913600</v>
      </c>
      <c r="T581" s="17">
        <v>2913600</v>
      </c>
      <c r="U581" s="17">
        <v>2913600</v>
      </c>
      <c r="V581" s="17">
        <v>2913600</v>
      </c>
      <c r="W581" s="17">
        <v>2913600</v>
      </c>
      <c r="X581" s="17">
        <v>2913600</v>
      </c>
    </row>
    <row r="582" spans="2:24">
      <c r="B582" s="18">
        <v>5</v>
      </c>
      <c r="C582" s="25">
        <v>4196000</v>
      </c>
      <c r="D582" s="11">
        <f>IF(AND($N582&gt;' '!F$13,' '!F$13&gt;=$C582),1,0)</f>
        <v>0</v>
      </c>
      <c r="E582" s="11">
        <f>IF(AND($N582&gt;' '!G$13,' '!G$13&gt;=$C582),1,0)</f>
        <v>0</v>
      </c>
      <c r="F582" s="11">
        <f>IF(AND($N582&gt;' '!H$13,' '!H$13&gt;=$C582),1,0)</f>
        <v>0</v>
      </c>
      <c r="G582" s="11">
        <f>IF(AND($N582&gt;' '!I$13,' '!I$13&gt;=$C582),1,0)</f>
        <v>0</v>
      </c>
      <c r="H582" s="11">
        <f>IF(AND($N582&gt;' '!J$13,' '!J$13&gt;=$C582),1,0)</f>
        <v>0</v>
      </c>
      <c r="I582" s="11">
        <f>IF(AND($N582&gt;' '!K$13,' '!K$13&gt;=$C582),1,0)</f>
        <v>0</v>
      </c>
      <c r="J582" s="11">
        <f>IF(AND($N582&gt;' '!L$13,' '!L$13&gt;=$C582),1,0)</f>
        <v>0</v>
      </c>
      <c r="K582" s="11">
        <f>IF(AND($N582&gt;' '!M$13,' '!M$13&gt;=$C582),1,0)</f>
        <v>0</v>
      </c>
      <c r="L582" s="11">
        <f>IF(AND($N582&gt;' '!N$13,' '!N$13&gt;=$C582),1,0)</f>
        <v>0</v>
      </c>
      <c r="M582" s="11">
        <f>IF(AND($N582&gt;' '!O$13,' '!O$13&gt;=$C582),1,0)</f>
        <v>0</v>
      </c>
      <c r="N582" s="25">
        <v>4200000</v>
      </c>
      <c r="O582" s="17">
        <v>2916800</v>
      </c>
      <c r="P582" s="17">
        <v>2916800</v>
      </c>
      <c r="Q582" s="17">
        <v>2916800</v>
      </c>
      <c r="R582" s="17">
        <v>2916800</v>
      </c>
      <c r="S582" s="17">
        <v>2916800</v>
      </c>
      <c r="T582" s="17">
        <v>2916800</v>
      </c>
      <c r="U582" s="17">
        <v>2916800</v>
      </c>
      <c r="V582" s="17">
        <v>2916800</v>
      </c>
      <c r="W582" s="17">
        <v>2916800</v>
      </c>
      <c r="X582" s="17">
        <v>2916800</v>
      </c>
    </row>
    <row r="583" spans="2:24">
      <c r="B583" s="20">
        <v>1</v>
      </c>
      <c r="C583" s="25">
        <v>4200000</v>
      </c>
      <c r="D583" s="11">
        <f>IF(AND($N583&gt;' '!F$13,' '!F$13&gt;=$C583),1,0)</f>
        <v>0</v>
      </c>
      <c r="E583" s="11">
        <f>IF(AND($N583&gt;' '!G$13,' '!G$13&gt;=$C583),1,0)</f>
        <v>0</v>
      </c>
      <c r="F583" s="11">
        <f>IF(AND($N583&gt;' '!H$13,' '!H$13&gt;=$C583),1,0)</f>
        <v>0</v>
      </c>
      <c r="G583" s="11">
        <f>IF(AND($N583&gt;' '!I$13,' '!I$13&gt;=$C583),1,0)</f>
        <v>0</v>
      </c>
      <c r="H583" s="11">
        <f>IF(AND($N583&gt;' '!J$13,' '!J$13&gt;=$C583),1,0)</f>
        <v>0</v>
      </c>
      <c r="I583" s="11">
        <f>IF(AND($N583&gt;' '!K$13,' '!K$13&gt;=$C583),1,0)</f>
        <v>0</v>
      </c>
      <c r="J583" s="11">
        <f>IF(AND($N583&gt;' '!L$13,' '!L$13&gt;=$C583),1,0)</f>
        <v>0</v>
      </c>
      <c r="K583" s="11">
        <f>IF(AND($N583&gt;' '!M$13,' '!M$13&gt;=$C583),1,0)</f>
        <v>0</v>
      </c>
      <c r="L583" s="11">
        <f>IF(AND($N583&gt;' '!N$13,' '!N$13&gt;=$C583),1,0)</f>
        <v>0</v>
      </c>
      <c r="M583" s="11">
        <f>IF(AND($N583&gt;' '!O$13,' '!O$13&gt;=$C583),1,0)</f>
        <v>0</v>
      </c>
      <c r="N583" s="25">
        <v>4204000</v>
      </c>
      <c r="O583" s="17">
        <v>2920000</v>
      </c>
      <c r="P583" s="17">
        <v>2920000</v>
      </c>
      <c r="Q583" s="17">
        <v>2920000</v>
      </c>
      <c r="R583" s="17">
        <v>2920000</v>
      </c>
      <c r="S583" s="17">
        <v>2920000</v>
      </c>
      <c r="T583" s="17">
        <v>2920000</v>
      </c>
      <c r="U583" s="17">
        <v>2920000</v>
      </c>
      <c r="V583" s="17">
        <v>2920000</v>
      </c>
      <c r="W583" s="17">
        <v>2920000</v>
      </c>
      <c r="X583" s="17">
        <v>2920000</v>
      </c>
    </row>
    <row r="584" spans="2:24">
      <c r="B584" s="20">
        <v>2</v>
      </c>
      <c r="C584" s="25">
        <v>4204000</v>
      </c>
      <c r="D584" s="11">
        <f>IF(AND($N584&gt;' '!F$13,' '!F$13&gt;=$C584),1,0)</f>
        <v>0</v>
      </c>
      <c r="E584" s="11">
        <f>IF(AND($N584&gt;' '!G$13,' '!G$13&gt;=$C584),1,0)</f>
        <v>0</v>
      </c>
      <c r="F584" s="11">
        <f>IF(AND($N584&gt;' '!H$13,' '!H$13&gt;=$C584),1,0)</f>
        <v>0</v>
      </c>
      <c r="G584" s="11">
        <f>IF(AND($N584&gt;' '!I$13,' '!I$13&gt;=$C584),1,0)</f>
        <v>0</v>
      </c>
      <c r="H584" s="11">
        <f>IF(AND($N584&gt;' '!J$13,' '!J$13&gt;=$C584),1,0)</f>
        <v>0</v>
      </c>
      <c r="I584" s="11">
        <f>IF(AND($N584&gt;' '!K$13,' '!K$13&gt;=$C584),1,0)</f>
        <v>0</v>
      </c>
      <c r="J584" s="11">
        <f>IF(AND($N584&gt;' '!L$13,' '!L$13&gt;=$C584),1,0)</f>
        <v>0</v>
      </c>
      <c r="K584" s="11">
        <f>IF(AND($N584&gt;' '!M$13,' '!M$13&gt;=$C584),1,0)</f>
        <v>0</v>
      </c>
      <c r="L584" s="11">
        <f>IF(AND($N584&gt;' '!N$13,' '!N$13&gt;=$C584),1,0)</f>
        <v>0</v>
      </c>
      <c r="M584" s="11">
        <f>IF(AND($N584&gt;' '!O$13,' '!O$13&gt;=$C584),1,0)</f>
        <v>0</v>
      </c>
      <c r="N584" s="25">
        <v>4208000</v>
      </c>
      <c r="O584" s="17">
        <v>2923200</v>
      </c>
      <c r="P584" s="17">
        <v>2923200</v>
      </c>
      <c r="Q584" s="17">
        <v>2923200</v>
      </c>
      <c r="R584" s="17">
        <v>2923200</v>
      </c>
      <c r="S584" s="17">
        <v>2923200</v>
      </c>
      <c r="T584" s="17">
        <v>2923200</v>
      </c>
      <c r="U584" s="17">
        <v>2923200</v>
      </c>
      <c r="V584" s="17">
        <v>2923200</v>
      </c>
      <c r="W584" s="17">
        <v>2923200</v>
      </c>
      <c r="X584" s="17">
        <v>2923200</v>
      </c>
    </row>
    <row r="585" spans="2:24">
      <c r="B585" s="20">
        <v>3</v>
      </c>
      <c r="C585" s="26">
        <v>4208000</v>
      </c>
      <c r="D585" s="11">
        <f>IF(AND($N585&gt;' '!F$13,' '!F$13&gt;=$C585),1,0)</f>
        <v>0</v>
      </c>
      <c r="E585" s="11">
        <f>IF(AND($N585&gt;' '!G$13,' '!G$13&gt;=$C585),1,0)</f>
        <v>0</v>
      </c>
      <c r="F585" s="11">
        <f>IF(AND($N585&gt;' '!H$13,' '!H$13&gt;=$C585),1,0)</f>
        <v>0</v>
      </c>
      <c r="G585" s="11">
        <f>IF(AND($N585&gt;' '!I$13,' '!I$13&gt;=$C585),1,0)</f>
        <v>0</v>
      </c>
      <c r="H585" s="11">
        <f>IF(AND($N585&gt;' '!J$13,' '!J$13&gt;=$C585),1,0)</f>
        <v>0</v>
      </c>
      <c r="I585" s="11">
        <f>IF(AND($N585&gt;' '!K$13,' '!K$13&gt;=$C585),1,0)</f>
        <v>0</v>
      </c>
      <c r="J585" s="11">
        <f>IF(AND($N585&gt;' '!L$13,' '!L$13&gt;=$C585),1,0)</f>
        <v>0</v>
      </c>
      <c r="K585" s="11">
        <f>IF(AND($N585&gt;' '!M$13,' '!M$13&gt;=$C585),1,0)</f>
        <v>0</v>
      </c>
      <c r="L585" s="11">
        <f>IF(AND($N585&gt;' '!N$13,' '!N$13&gt;=$C585),1,0)</f>
        <v>0</v>
      </c>
      <c r="M585" s="11">
        <f>IF(AND($N585&gt;' '!O$13,' '!O$13&gt;=$C585),1,0)</f>
        <v>0</v>
      </c>
      <c r="N585" s="26">
        <v>4212000</v>
      </c>
      <c r="O585" s="17">
        <v>2926400</v>
      </c>
      <c r="P585" s="17">
        <v>2926400</v>
      </c>
      <c r="Q585" s="17">
        <v>2926400</v>
      </c>
      <c r="R585" s="17">
        <v>2926400</v>
      </c>
      <c r="S585" s="17">
        <v>2926400</v>
      </c>
      <c r="T585" s="17">
        <v>2926400</v>
      </c>
      <c r="U585" s="17">
        <v>2926400</v>
      </c>
      <c r="V585" s="17">
        <v>2926400</v>
      </c>
      <c r="W585" s="17">
        <v>2926400</v>
      </c>
      <c r="X585" s="17">
        <v>2926400</v>
      </c>
    </row>
    <row r="586" spans="2:24">
      <c r="B586" s="20">
        <v>4</v>
      </c>
      <c r="C586" s="25">
        <v>4212000</v>
      </c>
      <c r="D586" s="11">
        <f>IF(AND($N586&gt;' '!F$13,' '!F$13&gt;=$C586),1,0)</f>
        <v>0</v>
      </c>
      <c r="E586" s="11">
        <f>IF(AND($N586&gt;' '!G$13,' '!G$13&gt;=$C586),1,0)</f>
        <v>0</v>
      </c>
      <c r="F586" s="11">
        <f>IF(AND($N586&gt;' '!H$13,' '!H$13&gt;=$C586),1,0)</f>
        <v>0</v>
      </c>
      <c r="G586" s="11">
        <f>IF(AND($N586&gt;' '!I$13,' '!I$13&gt;=$C586),1,0)</f>
        <v>0</v>
      </c>
      <c r="H586" s="11">
        <f>IF(AND($N586&gt;' '!J$13,' '!J$13&gt;=$C586),1,0)</f>
        <v>0</v>
      </c>
      <c r="I586" s="11">
        <f>IF(AND($N586&gt;' '!K$13,' '!K$13&gt;=$C586),1,0)</f>
        <v>0</v>
      </c>
      <c r="J586" s="11">
        <f>IF(AND($N586&gt;' '!L$13,' '!L$13&gt;=$C586),1,0)</f>
        <v>0</v>
      </c>
      <c r="K586" s="11">
        <f>IF(AND($N586&gt;' '!M$13,' '!M$13&gt;=$C586),1,0)</f>
        <v>0</v>
      </c>
      <c r="L586" s="11">
        <f>IF(AND($N586&gt;' '!N$13,' '!N$13&gt;=$C586),1,0)</f>
        <v>0</v>
      </c>
      <c r="M586" s="11">
        <f>IF(AND($N586&gt;' '!O$13,' '!O$13&gt;=$C586),1,0)</f>
        <v>0</v>
      </c>
      <c r="N586" s="25">
        <v>4216000</v>
      </c>
      <c r="O586" s="17">
        <v>2929600</v>
      </c>
      <c r="P586" s="17">
        <v>2929600</v>
      </c>
      <c r="Q586" s="17">
        <v>2929600</v>
      </c>
      <c r="R586" s="17">
        <v>2929600</v>
      </c>
      <c r="S586" s="17">
        <v>2929600</v>
      </c>
      <c r="T586" s="17">
        <v>2929600</v>
      </c>
      <c r="U586" s="17">
        <v>2929600</v>
      </c>
      <c r="V586" s="17">
        <v>2929600</v>
      </c>
      <c r="W586" s="17">
        <v>2929600</v>
      </c>
      <c r="X586" s="17">
        <v>2929600</v>
      </c>
    </row>
    <row r="587" spans="2:24">
      <c r="B587" s="18">
        <v>5</v>
      </c>
      <c r="C587" s="25">
        <v>4216000</v>
      </c>
      <c r="D587" s="11">
        <f>IF(AND($N587&gt;' '!F$13,' '!F$13&gt;=$C587),1,0)</f>
        <v>0</v>
      </c>
      <c r="E587" s="11">
        <f>IF(AND($N587&gt;' '!G$13,' '!G$13&gt;=$C587),1,0)</f>
        <v>0</v>
      </c>
      <c r="F587" s="11">
        <f>IF(AND($N587&gt;' '!H$13,' '!H$13&gt;=$C587),1,0)</f>
        <v>0</v>
      </c>
      <c r="G587" s="11">
        <f>IF(AND($N587&gt;' '!I$13,' '!I$13&gt;=$C587),1,0)</f>
        <v>0</v>
      </c>
      <c r="H587" s="11">
        <f>IF(AND($N587&gt;' '!J$13,' '!J$13&gt;=$C587),1,0)</f>
        <v>0</v>
      </c>
      <c r="I587" s="11">
        <f>IF(AND($N587&gt;' '!K$13,' '!K$13&gt;=$C587),1,0)</f>
        <v>0</v>
      </c>
      <c r="J587" s="11">
        <f>IF(AND($N587&gt;' '!L$13,' '!L$13&gt;=$C587),1,0)</f>
        <v>0</v>
      </c>
      <c r="K587" s="11">
        <f>IF(AND($N587&gt;' '!M$13,' '!M$13&gt;=$C587),1,0)</f>
        <v>0</v>
      </c>
      <c r="L587" s="11">
        <f>IF(AND($N587&gt;' '!N$13,' '!N$13&gt;=$C587),1,0)</f>
        <v>0</v>
      </c>
      <c r="M587" s="11">
        <f>IF(AND($N587&gt;' '!O$13,' '!O$13&gt;=$C587),1,0)</f>
        <v>0</v>
      </c>
      <c r="N587" s="25">
        <v>4220000</v>
      </c>
      <c r="O587" s="17">
        <v>2932800</v>
      </c>
      <c r="P587" s="17">
        <v>2932800</v>
      </c>
      <c r="Q587" s="17">
        <v>2932800</v>
      </c>
      <c r="R587" s="17">
        <v>2932800</v>
      </c>
      <c r="S587" s="17">
        <v>2932800</v>
      </c>
      <c r="T587" s="17">
        <v>2932800</v>
      </c>
      <c r="U587" s="17">
        <v>2932800</v>
      </c>
      <c r="V587" s="17">
        <v>2932800</v>
      </c>
      <c r="W587" s="17">
        <v>2932800</v>
      </c>
      <c r="X587" s="17">
        <v>2932800</v>
      </c>
    </row>
    <row r="588" spans="2:24">
      <c r="B588" s="20">
        <v>1</v>
      </c>
      <c r="C588" s="25">
        <v>4220000</v>
      </c>
      <c r="D588" s="11">
        <f>IF(AND($N588&gt;' '!F$13,' '!F$13&gt;=$C588),1,0)</f>
        <v>0</v>
      </c>
      <c r="E588" s="11">
        <f>IF(AND($N588&gt;' '!G$13,' '!G$13&gt;=$C588),1,0)</f>
        <v>0</v>
      </c>
      <c r="F588" s="11">
        <f>IF(AND($N588&gt;' '!H$13,' '!H$13&gt;=$C588),1,0)</f>
        <v>0</v>
      </c>
      <c r="G588" s="11">
        <f>IF(AND($N588&gt;' '!I$13,' '!I$13&gt;=$C588),1,0)</f>
        <v>0</v>
      </c>
      <c r="H588" s="11">
        <f>IF(AND($N588&gt;' '!J$13,' '!J$13&gt;=$C588),1,0)</f>
        <v>0</v>
      </c>
      <c r="I588" s="11">
        <f>IF(AND($N588&gt;' '!K$13,' '!K$13&gt;=$C588),1,0)</f>
        <v>0</v>
      </c>
      <c r="J588" s="11">
        <f>IF(AND($N588&gt;' '!L$13,' '!L$13&gt;=$C588),1,0)</f>
        <v>0</v>
      </c>
      <c r="K588" s="11">
        <f>IF(AND($N588&gt;' '!M$13,' '!M$13&gt;=$C588),1,0)</f>
        <v>0</v>
      </c>
      <c r="L588" s="11">
        <f>IF(AND($N588&gt;' '!N$13,' '!N$13&gt;=$C588),1,0)</f>
        <v>0</v>
      </c>
      <c r="M588" s="11">
        <f>IF(AND($N588&gt;' '!O$13,' '!O$13&gt;=$C588),1,0)</f>
        <v>0</v>
      </c>
      <c r="N588" s="25">
        <v>4224000</v>
      </c>
      <c r="O588" s="17">
        <v>2936000</v>
      </c>
      <c r="P588" s="17">
        <v>2936000</v>
      </c>
      <c r="Q588" s="17">
        <v>2936000</v>
      </c>
      <c r="R588" s="17">
        <v>2936000</v>
      </c>
      <c r="S588" s="17">
        <v>2936000</v>
      </c>
      <c r="T588" s="17">
        <v>2936000</v>
      </c>
      <c r="U588" s="17">
        <v>2936000</v>
      </c>
      <c r="V588" s="17">
        <v>2936000</v>
      </c>
      <c r="W588" s="17">
        <v>2936000</v>
      </c>
      <c r="X588" s="17">
        <v>2936000</v>
      </c>
    </row>
    <row r="589" spans="2:24">
      <c r="B589" s="20">
        <v>2</v>
      </c>
      <c r="C589" s="25">
        <v>4224000</v>
      </c>
      <c r="D589" s="11">
        <f>IF(AND($N589&gt;' '!F$13,' '!F$13&gt;=$C589),1,0)</f>
        <v>0</v>
      </c>
      <c r="E589" s="11">
        <f>IF(AND($N589&gt;' '!G$13,' '!G$13&gt;=$C589),1,0)</f>
        <v>0</v>
      </c>
      <c r="F589" s="11">
        <f>IF(AND($N589&gt;' '!H$13,' '!H$13&gt;=$C589),1,0)</f>
        <v>0</v>
      </c>
      <c r="G589" s="11">
        <f>IF(AND($N589&gt;' '!I$13,' '!I$13&gt;=$C589),1,0)</f>
        <v>0</v>
      </c>
      <c r="H589" s="11">
        <f>IF(AND($N589&gt;' '!J$13,' '!J$13&gt;=$C589),1,0)</f>
        <v>0</v>
      </c>
      <c r="I589" s="11">
        <f>IF(AND($N589&gt;' '!K$13,' '!K$13&gt;=$C589),1,0)</f>
        <v>0</v>
      </c>
      <c r="J589" s="11">
        <f>IF(AND($N589&gt;' '!L$13,' '!L$13&gt;=$C589),1,0)</f>
        <v>0</v>
      </c>
      <c r="K589" s="11">
        <f>IF(AND($N589&gt;' '!M$13,' '!M$13&gt;=$C589),1,0)</f>
        <v>0</v>
      </c>
      <c r="L589" s="11">
        <f>IF(AND($N589&gt;' '!N$13,' '!N$13&gt;=$C589),1,0)</f>
        <v>0</v>
      </c>
      <c r="M589" s="11">
        <f>IF(AND($N589&gt;' '!O$13,' '!O$13&gt;=$C589),1,0)</f>
        <v>0</v>
      </c>
      <c r="N589" s="25">
        <v>4228000</v>
      </c>
      <c r="O589" s="17">
        <v>2939200</v>
      </c>
      <c r="P589" s="17">
        <v>2939200</v>
      </c>
      <c r="Q589" s="17">
        <v>2939200</v>
      </c>
      <c r="R589" s="17">
        <v>2939200</v>
      </c>
      <c r="S589" s="17">
        <v>2939200</v>
      </c>
      <c r="T589" s="17">
        <v>2939200</v>
      </c>
      <c r="U589" s="17">
        <v>2939200</v>
      </c>
      <c r="V589" s="17">
        <v>2939200</v>
      </c>
      <c r="W589" s="17">
        <v>2939200</v>
      </c>
      <c r="X589" s="17">
        <v>2939200</v>
      </c>
    </row>
    <row r="590" spans="2:24">
      <c r="B590" s="20">
        <v>3</v>
      </c>
      <c r="C590" s="26">
        <v>4228000</v>
      </c>
      <c r="D590" s="11">
        <f>IF(AND($N590&gt;' '!F$13,' '!F$13&gt;=$C590),1,0)</f>
        <v>0</v>
      </c>
      <c r="E590" s="11">
        <f>IF(AND($N590&gt;' '!G$13,' '!G$13&gt;=$C590),1,0)</f>
        <v>0</v>
      </c>
      <c r="F590" s="11">
        <f>IF(AND($N590&gt;' '!H$13,' '!H$13&gt;=$C590),1,0)</f>
        <v>0</v>
      </c>
      <c r="G590" s="11">
        <f>IF(AND($N590&gt;' '!I$13,' '!I$13&gt;=$C590),1,0)</f>
        <v>0</v>
      </c>
      <c r="H590" s="11">
        <f>IF(AND($N590&gt;' '!J$13,' '!J$13&gt;=$C590),1,0)</f>
        <v>0</v>
      </c>
      <c r="I590" s="11">
        <f>IF(AND($N590&gt;' '!K$13,' '!K$13&gt;=$C590),1,0)</f>
        <v>0</v>
      </c>
      <c r="J590" s="11">
        <f>IF(AND($N590&gt;' '!L$13,' '!L$13&gt;=$C590),1,0)</f>
        <v>0</v>
      </c>
      <c r="K590" s="11">
        <f>IF(AND($N590&gt;' '!M$13,' '!M$13&gt;=$C590),1,0)</f>
        <v>0</v>
      </c>
      <c r="L590" s="11">
        <f>IF(AND($N590&gt;' '!N$13,' '!N$13&gt;=$C590),1,0)</f>
        <v>0</v>
      </c>
      <c r="M590" s="11">
        <f>IF(AND($N590&gt;' '!O$13,' '!O$13&gt;=$C590),1,0)</f>
        <v>0</v>
      </c>
      <c r="N590" s="26">
        <v>4232000</v>
      </c>
      <c r="O590" s="17">
        <v>2942400</v>
      </c>
      <c r="P590" s="17">
        <v>2942400</v>
      </c>
      <c r="Q590" s="17">
        <v>2942400</v>
      </c>
      <c r="R590" s="17">
        <v>2942400</v>
      </c>
      <c r="S590" s="17">
        <v>2942400</v>
      </c>
      <c r="T590" s="17">
        <v>2942400</v>
      </c>
      <c r="U590" s="17">
        <v>2942400</v>
      </c>
      <c r="V590" s="17">
        <v>2942400</v>
      </c>
      <c r="W590" s="17">
        <v>2942400</v>
      </c>
      <c r="X590" s="17">
        <v>2942400</v>
      </c>
    </row>
    <row r="591" spans="2:24">
      <c r="B591" s="20">
        <v>4</v>
      </c>
      <c r="C591" s="25">
        <v>4232000</v>
      </c>
      <c r="D591" s="11">
        <f>IF(AND($N591&gt;' '!F$13,' '!F$13&gt;=$C591),1,0)</f>
        <v>0</v>
      </c>
      <c r="E591" s="11">
        <f>IF(AND($N591&gt;' '!G$13,' '!G$13&gt;=$C591),1,0)</f>
        <v>0</v>
      </c>
      <c r="F591" s="11">
        <f>IF(AND($N591&gt;' '!H$13,' '!H$13&gt;=$C591),1,0)</f>
        <v>0</v>
      </c>
      <c r="G591" s="11">
        <f>IF(AND($N591&gt;' '!I$13,' '!I$13&gt;=$C591),1,0)</f>
        <v>0</v>
      </c>
      <c r="H591" s="11">
        <f>IF(AND($N591&gt;' '!J$13,' '!J$13&gt;=$C591),1,0)</f>
        <v>0</v>
      </c>
      <c r="I591" s="11">
        <f>IF(AND($N591&gt;' '!K$13,' '!K$13&gt;=$C591),1,0)</f>
        <v>0</v>
      </c>
      <c r="J591" s="11">
        <f>IF(AND($N591&gt;' '!L$13,' '!L$13&gt;=$C591),1,0)</f>
        <v>0</v>
      </c>
      <c r="K591" s="11">
        <f>IF(AND($N591&gt;' '!M$13,' '!M$13&gt;=$C591),1,0)</f>
        <v>0</v>
      </c>
      <c r="L591" s="11">
        <f>IF(AND($N591&gt;' '!N$13,' '!N$13&gt;=$C591),1,0)</f>
        <v>0</v>
      </c>
      <c r="M591" s="11">
        <f>IF(AND($N591&gt;' '!O$13,' '!O$13&gt;=$C591),1,0)</f>
        <v>0</v>
      </c>
      <c r="N591" s="25">
        <v>4236000</v>
      </c>
      <c r="O591" s="17">
        <v>2945600</v>
      </c>
      <c r="P591" s="17">
        <v>2945600</v>
      </c>
      <c r="Q591" s="17">
        <v>2945600</v>
      </c>
      <c r="R591" s="17">
        <v>2945600</v>
      </c>
      <c r="S591" s="17">
        <v>2945600</v>
      </c>
      <c r="T591" s="17">
        <v>2945600</v>
      </c>
      <c r="U591" s="17">
        <v>2945600</v>
      </c>
      <c r="V591" s="17">
        <v>2945600</v>
      </c>
      <c r="W591" s="17">
        <v>2945600</v>
      </c>
      <c r="X591" s="17">
        <v>2945600</v>
      </c>
    </row>
    <row r="592" spans="2:24">
      <c r="B592" s="18">
        <v>5</v>
      </c>
      <c r="C592" s="25">
        <v>4236000</v>
      </c>
      <c r="D592" s="11">
        <f>IF(AND($N592&gt;' '!F$13,' '!F$13&gt;=$C592),1,0)</f>
        <v>0</v>
      </c>
      <c r="E592" s="11">
        <f>IF(AND($N592&gt;' '!G$13,' '!G$13&gt;=$C592),1,0)</f>
        <v>0</v>
      </c>
      <c r="F592" s="11">
        <f>IF(AND($N592&gt;' '!H$13,' '!H$13&gt;=$C592),1,0)</f>
        <v>0</v>
      </c>
      <c r="G592" s="11">
        <f>IF(AND($N592&gt;' '!I$13,' '!I$13&gt;=$C592),1,0)</f>
        <v>0</v>
      </c>
      <c r="H592" s="11">
        <f>IF(AND($N592&gt;' '!J$13,' '!J$13&gt;=$C592),1,0)</f>
        <v>0</v>
      </c>
      <c r="I592" s="11">
        <f>IF(AND($N592&gt;' '!K$13,' '!K$13&gt;=$C592),1,0)</f>
        <v>0</v>
      </c>
      <c r="J592" s="11">
        <f>IF(AND($N592&gt;' '!L$13,' '!L$13&gt;=$C592),1,0)</f>
        <v>0</v>
      </c>
      <c r="K592" s="11">
        <f>IF(AND($N592&gt;' '!M$13,' '!M$13&gt;=$C592),1,0)</f>
        <v>0</v>
      </c>
      <c r="L592" s="11">
        <f>IF(AND($N592&gt;' '!N$13,' '!N$13&gt;=$C592),1,0)</f>
        <v>0</v>
      </c>
      <c r="M592" s="11">
        <f>IF(AND($N592&gt;' '!O$13,' '!O$13&gt;=$C592),1,0)</f>
        <v>0</v>
      </c>
      <c r="N592" s="25">
        <v>4240000</v>
      </c>
      <c r="O592" s="17">
        <v>2948800</v>
      </c>
      <c r="P592" s="17">
        <v>2948800</v>
      </c>
      <c r="Q592" s="17">
        <v>2948800</v>
      </c>
      <c r="R592" s="17">
        <v>2948800</v>
      </c>
      <c r="S592" s="17">
        <v>2948800</v>
      </c>
      <c r="T592" s="17">
        <v>2948800</v>
      </c>
      <c r="U592" s="17">
        <v>2948800</v>
      </c>
      <c r="V592" s="17">
        <v>2948800</v>
      </c>
      <c r="W592" s="17">
        <v>2948800</v>
      </c>
      <c r="X592" s="17">
        <v>2948800</v>
      </c>
    </row>
    <row r="593" spans="2:24">
      <c r="B593" s="20">
        <v>1</v>
      </c>
      <c r="C593" s="25">
        <v>4240000</v>
      </c>
      <c r="D593" s="11">
        <f>IF(AND($N593&gt;' '!F$13,' '!F$13&gt;=$C593),1,0)</f>
        <v>0</v>
      </c>
      <c r="E593" s="11">
        <f>IF(AND($N593&gt;' '!G$13,' '!G$13&gt;=$C593),1,0)</f>
        <v>0</v>
      </c>
      <c r="F593" s="11">
        <f>IF(AND($N593&gt;' '!H$13,' '!H$13&gt;=$C593),1,0)</f>
        <v>0</v>
      </c>
      <c r="G593" s="11">
        <f>IF(AND($N593&gt;' '!I$13,' '!I$13&gt;=$C593),1,0)</f>
        <v>0</v>
      </c>
      <c r="H593" s="11">
        <f>IF(AND($N593&gt;' '!J$13,' '!J$13&gt;=$C593),1,0)</f>
        <v>0</v>
      </c>
      <c r="I593" s="11">
        <f>IF(AND($N593&gt;' '!K$13,' '!K$13&gt;=$C593),1,0)</f>
        <v>0</v>
      </c>
      <c r="J593" s="11">
        <f>IF(AND($N593&gt;' '!L$13,' '!L$13&gt;=$C593),1,0)</f>
        <v>0</v>
      </c>
      <c r="K593" s="11">
        <f>IF(AND($N593&gt;' '!M$13,' '!M$13&gt;=$C593),1,0)</f>
        <v>0</v>
      </c>
      <c r="L593" s="11">
        <f>IF(AND($N593&gt;' '!N$13,' '!N$13&gt;=$C593),1,0)</f>
        <v>0</v>
      </c>
      <c r="M593" s="11">
        <f>IF(AND($N593&gt;' '!O$13,' '!O$13&gt;=$C593),1,0)</f>
        <v>0</v>
      </c>
      <c r="N593" s="25">
        <v>4244000</v>
      </c>
      <c r="O593" s="17">
        <v>2952000</v>
      </c>
      <c r="P593" s="17">
        <v>2952000</v>
      </c>
      <c r="Q593" s="17">
        <v>2952000</v>
      </c>
      <c r="R593" s="17">
        <v>2952000</v>
      </c>
      <c r="S593" s="17">
        <v>2952000</v>
      </c>
      <c r="T593" s="17">
        <v>2952000</v>
      </c>
      <c r="U593" s="17">
        <v>2952000</v>
      </c>
      <c r="V593" s="17">
        <v>2952000</v>
      </c>
      <c r="W593" s="17">
        <v>2952000</v>
      </c>
      <c r="X593" s="17">
        <v>2952000</v>
      </c>
    </row>
    <row r="594" spans="2:24">
      <c r="B594" s="20">
        <v>2</v>
      </c>
      <c r="C594" s="25">
        <v>4244000</v>
      </c>
      <c r="D594" s="11">
        <f>IF(AND($N594&gt;' '!F$13,' '!F$13&gt;=$C594),1,0)</f>
        <v>0</v>
      </c>
      <c r="E594" s="11">
        <f>IF(AND($N594&gt;' '!G$13,' '!G$13&gt;=$C594),1,0)</f>
        <v>0</v>
      </c>
      <c r="F594" s="11">
        <f>IF(AND($N594&gt;' '!H$13,' '!H$13&gt;=$C594),1,0)</f>
        <v>0</v>
      </c>
      <c r="G594" s="11">
        <f>IF(AND($N594&gt;' '!I$13,' '!I$13&gt;=$C594),1,0)</f>
        <v>0</v>
      </c>
      <c r="H594" s="11">
        <f>IF(AND($N594&gt;' '!J$13,' '!J$13&gt;=$C594),1,0)</f>
        <v>0</v>
      </c>
      <c r="I594" s="11">
        <f>IF(AND($N594&gt;' '!K$13,' '!K$13&gt;=$C594),1,0)</f>
        <v>0</v>
      </c>
      <c r="J594" s="11">
        <f>IF(AND($N594&gt;' '!L$13,' '!L$13&gt;=$C594),1,0)</f>
        <v>0</v>
      </c>
      <c r="K594" s="11">
        <f>IF(AND($N594&gt;' '!M$13,' '!M$13&gt;=$C594),1,0)</f>
        <v>0</v>
      </c>
      <c r="L594" s="11">
        <f>IF(AND($N594&gt;' '!N$13,' '!N$13&gt;=$C594),1,0)</f>
        <v>0</v>
      </c>
      <c r="M594" s="11">
        <f>IF(AND($N594&gt;' '!O$13,' '!O$13&gt;=$C594),1,0)</f>
        <v>0</v>
      </c>
      <c r="N594" s="25">
        <v>4248000</v>
      </c>
      <c r="O594" s="17">
        <v>2955200</v>
      </c>
      <c r="P594" s="17">
        <v>2955200</v>
      </c>
      <c r="Q594" s="17">
        <v>2955200</v>
      </c>
      <c r="R594" s="17">
        <v>2955200</v>
      </c>
      <c r="S594" s="17">
        <v>2955200</v>
      </c>
      <c r="T594" s="17">
        <v>2955200</v>
      </c>
      <c r="U594" s="17">
        <v>2955200</v>
      </c>
      <c r="V594" s="17">
        <v>2955200</v>
      </c>
      <c r="W594" s="17">
        <v>2955200</v>
      </c>
      <c r="X594" s="17">
        <v>2955200</v>
      </c>
    </row>
    <row r="595" spans="2:24">
      <c r="B595" s="20">
        <v>3</v>
      </c>
      <c r="C595" s="26">
        <v>4248000</v>
      </c>
      <c r="D595" s="11">
        <f>IF(AND($N595&gt;' '!F$13,' '!F$13&gt;=$C595),1,0)</f>
        <v>0</v>
      </c>
      <c r="E595" s="11">
        <f>IF(AND($N595&gt;' '!G$13,' '!G$13&gt;=$C595),1,0)</f>
        <v>0</v>
      </c>
      <c r="F595" s="11">
        <f>IF(AND($N595&gt;' '!H$13,' '!H$13&gt;=$C595),1,0)</f>
        <v>0</v>
      </c>
      <c r="G595" s="11">
        <f>IF(AND($N595&gt;' '!I$13,' '!I$13&gt;=$C595),1,0)</f>
        <v>0</v>
      </c>
      <c r="H595" s="11">
        <f>IF(AND($N595&gt;' '!J$13,' '!J$13&gt;=$C595),1,0)</f>
        <v>0</v>
      </c>
      <c r="I595" s="11">
        <f>IF(AND($N595&gt;' '!K$13,' '!K$13&gt;=$C595),1,0)</f>
        <v>0</v>
      </c>
      <c r="J595" s="11">
        <f>IF(AND($N595&gt;' '!L$13,' '!L$13&gt;=$C595),1,0)</f>
        <v>0</v>
      </c>
      <c r="K595" s="11">
        <f>IF(AND($N595&gt;' '!M$13,' '!M$13&gt;=$C595),1,0)</f>
        <v>0</v>
      </c>
      <c r="L595" s="11">
        <f>IF(AND($N595&gt;' '!N$13,' '!N$13&gt;=$C595),1,0)</f>
        <v>0</v>
      </c>
      <c r="M595" s="11">
        <f>IF(AND($N595&gt;' '!O$13,' '!O$13&gt;=$C595),1,0)</f>
        <v>0</v>
      </c>
      <c r="N595" s="26">
        <v>4252000</v>
      </c>
      <c r="O595" s="17">
        <v>2958400</v>
      </c>
      <c r="P595" s="17">
        <v>2958400</v>
      </c>
      <c r="Q595" s="17">
        <v>2958400</v>
      </c>
      <c r="R595" s="17">
        <v>2958400</v>
      </c>
      <c r="S595" s="17">
        <v>2958400</v>
      </c>
      <c r="T595" s="17">
        <v>2958400</v>
      </c>
      <c r="U595" s="17">
        <v>2958400</v>
      </c>
      <c r="V595" s="17">
        <v>2958400</v>
      </c>
      <c r="W595" s="17">
        <v>2958400</v>
      </c>
      <c r="X595" s="17">
        <v>2958400</v>
      </c>
    </row>
    <row r="596" spans="2:24">
      <c r="B596" s="20">
        <v>4</v>
      </c>
      <c r="C596" s="25">
        <v>4252000</v>
      </c>
      <c r="D596" s="11">
        <f>IF(AND($N596&gt;' '!F$13,' '!F$13&gt;=$C596),1,0)</f>
        <v>0</v>
      </c>
      <c r="E596" s="11">
        <f>IF(AND($N596&gt;' '!G$13,' '!G$13&gt;=$C596),1,0)</f>
        <v>0</v>
      </c>
      <c r="F596" s="11">
        <f>IF(AND($N596&gt;' '!H$13,' '!H$13&gt;=$C596),1,0)</f>
        <v>0</v>
      </c>
      <c r="G596" s="11">
        <f>IF(AND($N596&gt;' '!I$13,' '!I$13&gt;=$C596),1,0)</f>
        <v>0</v>
      </c>
      <c r="H596" s="11">
        <f>IF(AND($N596&gt;' '!J$13,' '!J$13&gt;=$C596),1,0)</f>
        <v>0</v>
      </c>
      <c r="I596" s="11">
        <f>IF(AND($N596&gt;' '!K$13,' '!K$13&gt;=$C596),1,0)</f>
        <v>0</v>
      </c>
      <c r="J596" s="11">
        <f>IF(AND($N596&gt;' '!L$13,' '!L$13&gt;=$C596),1,0)</f>
        <v>0</v>
      </c>
      <c r="K596" s="11">
        <f>IF(AND($N596&gt;' '!M$13,' '!M$13&gt;=$C596),1,0)</f>
        <v>0</v>
      </c>
      <c r="L596" s="11">
        <f>IF(AND($N596&gt;' '!N$13,' '!N$13&gt;=$C596),1,0)</f>
        <v>0</v>
      </c>
      <c r="M596" s="11">
        <f>IF(AND($N596&gt;' '!O$13,' '!O$13&gt;=$C596),1,0)</f>
        <v>0</v>
      </c>
      <c r="N596" s="25">
        <v>4256000</v>
      </c>
      <c r="O596" s="17">
        <v>2961600</v>
      </c>
      <c r="P596" s="17">
        <v>2961600</v>
      </c>
      <c r="Q596" s="17">
        <v>2961600</v>
      </c>
      <c r="R596" s="17">
        <v>2961600</v>
      </c>
      <c r="S596" s="17">
        <v>2961600</v>
      </c>
      <c r="T596" s="17">
        <v>2961600</v>
      </c>
      <c r="U596" s="17">
        <v>2961600</v>
      </c>
      <c r="V596" s="17">
        <v>2961600</v>
      </c>
      <c r="W596" s="17">
        <v>2961600</v>
      </c>
      <c r="X596" s="17">
        <v>2961600</v>
      </c>
    </row>
    <row r="597" spans="2:24">
      <c r="B597" s="18">
        <v>5</v>
      </c>
      <c r="C597" s="25">
        <v>4256000</v>
      </c>
      <c r="D597" s="11">
        <f>IF(AND($N597&gt;' '!F$13,' '!F$13&gt;=$C597),1,0)</f>
        <v>0</v>
      </c>
      <c r="E597" s="11">
        <f>IF(AND($N597&gt;' '!G$13,' '!G$13&gt;=$C597),1,0)</f>
        <v>0</v>
      </c>
      <c r="F597" s="11">
        <f>IF(AND($N597&gt;' '!H$13,' '!H$13&gt;=$C597),1,0)</f>
        <v>0</v>
      </c>
      <c r="G597" s="11">
        <f>IF(AND($N597&gt;' '!I$13,' '!I$13&gt;=$C597),1,0)</f>
        <v>0</v>
      </c>
      <c r="H597" s="11">
        <f>IF(AND($N597&gt;' '!J$13,' '!J$13&gt;=$C597),1,0)</f>
        <v>0</v>
      </c>
      <c r="I597" s="11">
        <f>IF(AND($N597&gt;' '!K$13,' '!K$13&gt;=$C597),1,0)</f>
        <v>0</v>
      </c>
      <c r="J597" s="11">
        <f>IF(AND($N597&gt;' '!L$13,' '!L$13&gt;=$C597),1,0)</f>
        <v>0</v>
      </c>
      <c r="K597" s="11">
        <f>IF(AND($N597&gt;' '!M$13,' '!M$13&gt;=$C597),1,0)</f>
        <v>0</v>
      </c>
      <c r="L597" s="11">
        <f>IF(AND($N597&gt;' '!N$13,' '!N$13&gt;=$C597),1,0)</f>
        <v>0</v>
      </c>
      <c r="M597" s="11">
        <f>IF(AND($N597&gt;' '!O$13,' '!O$13&gt;=$C597),1,0)</f>
        <v>0</v>
      </c>
      <c r="N597" s="25">
        <v>4260000</v>
      </c>
      <c r="O597" s="17">
        <v>2964800</v>
      </c>
      <c r="P597" s="17">
        <v>2964800</v>
      </c>
      <c r="Q597" s="17">
        <v>2964800</v>
      </c>
      <c r="R597" s="17">
        <v>2964800</v>
      </c>
      <c r="S597" s="17">
        <v>2964800</v>
      </c>
      <c r="T597" s="17">
        <v>2964800</v>
      </c>
      <c r="U597" s="17">
        <v>2964800</v>
      </c>
      <c r="V597" s="17">
        <v>2964800</v>
      </c>
      <c r="W597" s="17">
        <v>2964800</v>
      </c>
      <c r="X597" s="17">
        <v>2964800</v>
      </c>
    </row>
    <row r="598" spans="2:24">
      <c r="B598" s="20">
        <v>1</v>
      </c>
      <c r="C598" s="25">
        <v>4260000</v>
      </c>
      <c r="D598" s="11">
        <f>IF(AND($N598&gt;' '!F$13,' '!F$13&gt;=$C598),1,0)</f>
        <v>0</v>
      </c>
      <c r="E598" s="11">
        <f>IF(AND($N598&gt;' '!G$13,' '!G$13&gt;=$C598),1,0)</f>
        <v>0</v>
      </c>
      <c r="F598" s="11">
        <f>IF(AND($N598&gt;' '!H$13,' '!H$13&gt;=$C598),1,0)</f>
        <v>0</v>
      </c>
      <c r="G598" s="11">
        <f>IF(AND($N598&gt;' '!I$13,' '!I$13&gt;=$C598),1,0)</f>
        <v>0</v>
      </c>
      <c r="H598" s="11">
        <f>IF(AND($N598&gt;' '!J$13,' '!J$13&gt;=$C598),1,0)</f>
        <v>0</v>
      </c>
      <c r="I598" s="11">
        <f>IF(AND($N598&gt;' '!K$13,' '!K$13&gt;=$C598),1,0)</f>
        <v>0</v>
      </c>
      <c r="J598" s="11">
        <f>IF(AND($N598&gt;' '!L$13,' '!L$13&gt;=$C598),1,0)</f>
        <v>0</v>
      </c>
      <c r="K598" s="11">
        <f>IF(AND($N598&gt;' '!M$13,' '!M$13&gt;=$C598),1,0)</f>
        <v>0</v>
      </c>
      <c r="L598" s="11">
        <f>IF(AND($N598&gt;' '!N$13,' '!N$13&gt;=$C598),1,0)</f>
        <v>0</v>
      </c>
      <c r="M598" s="11">
        <f>IF(AND($N598&gt;' '!O$13,' '!O$13&gt;=$C598),1,0)</f>
        <v>0</v>
      </c>
      <c r="N598" s="25">
        <v>4264000</v>
      </c>
      <c r="O598" s="17">
        <v>2968000</v>
      </c>
      <c r="P598" s="17">
        <v>2968000</v>
      </c>
      <c r="Q598" s="17">
        <v>2968000</v>
      </c>
      <c r="R598" s="17">
        <v>2968000</v>
      </c>
      <c r="S598" s="17">
        <v>2968000</v>
      </c>
      <c r="T598" s="17">
        <v>2968000</v>
      </c>
      <c r="U598" s="17">
        <v>2968000</v>
      </c>
      <c r="V598" s="17">
        <v>2968000</v>
      </c>
      <c r="W598" s="17">
        <v>2968000</v>
      </c>
      <c r="X598" s="17">
        <v>2968000</v>
      </c>
    </row>
    <row r="599" spans="2:24">
      <c r="B599" s="20">
        <v>2</v>
      </c>
      <c r="C599" s="25">
        <v>4264000</v>
      </c>
      <c r="D599" s="11">
        <f>IF(AND($N599&gt;' '!F$13,' '!F$13&gt;=$C599),1,0)</f>
        <v>0</v>
      </c>
      <c r="E599" s="11">
        <f>IF(AND($N599&gt;' '!G$13,' '!G$13&gt;=$C599),1,0)</f>
        <v>0</v>
      </c>
      <c r="F599" s="11">
        <f>IF(AND($N599&gt;' '!H$13,' '!H$13&gt;=$C599),1,0)</f>
        <v>0</v>
      </c>
      <c r="G599" s="11">
        <f>IF(AND($N599&gt;' '!I$13,' '!I$13&gt;=$C599),1,0)</f>
        <v>0</v>
      </c>
      <c r="H599" s="11">
        <f>IF(AND($N599&gt;' '!J$13,' '!J$13&gt;=$C599),1,0)</f>
        <v>0</v>
      </c>
      <c r="I599" s="11">
        <f>IF(AND($N599&gt;' '!K$13,' '!K$13&gt;=$C599),1,0)</f>
        <v>0</v>
      </c>
      <c r="J599" s="11">
        <f>IF(AND($N599&gt;' '!L$13,' '!L$13&gt;=$C599),1,0)</f>
        <v>0</v>
      </c>
      <c r="K599" s="11">
        <f>IF(AND($N599&gt;' '!M$13,' '!M$13&gt;=$C599),1,0)</f>
        <v>0</v>
      </c>
      <c r="L599" s="11">
        <f>IF(AND($N599&gt;' '!N$13,' '!N$13&gt;=$C599),1,0)</f>
        <v>0</v>
      </c>
      <c r="M599" s="11">
        <f>IF(AND($N599&gt;' '!O$13,' '!O$13&gt;=$C599),1,0)</f>
        <v>0</v>
      </c>
      <c r="N599" s="25">
        <v>4268000</v>
      </c>
      <c r="O599" s="17">
        <v>2971200</v>
      </c>
      <c r="P599" s="17">
        <v>2971200</v>
      </c>
      <c r="Q599" s="17">
        <v>2971200</v>
      </c>
      <c r="R599" s="17">
        <v>2971200</v>
      </c>
      <c r="S599" s="17">
        <v>2971200</v>
      </c>
      <c r="T599" s="17">
        <v>2971200</v>
      </c>
      <c r="U599" s="17">
        <v>2971200</v>
      </c>
      <c r="V599" s="17">
        <v>2971200</v>
      </c>
      <c r="W599" s="17">
        <v>2971200</v>
      </c>
      <c r="X599" s="17">
        <v>2971200</v>
      </c>
    </row>
    <row r="600" spans="2:24">
      <c r="B600" s="20">
        <v>3</v>
      </c>
      <c r="C600" s="26">
        <v>4268000</v>
      </c>
      <c r="D600" s="11">
        <f>IF(AND($N600&gt;' '!F$13,' '!F$13&gt;=$C600),1,0)</f>
        <v>0</v>
      </c>
      <c r="E600" s="11">
        <f>IF(AND($N600&gt;' '!G$13,' '!G$13&gt;=$C600),1,0)</f>
        <v>0</v>
      </c>
      <c r="F600" s="11">
        <f>IF(AND($N600&gt;' '!H$13,' '!H$13&gt;=$C600),1,0)</f>
        <v>0</v>
      </c>
      <c r="G600" s="11">
        <f>IF(AND($N600&gt;' '!I$13,' '!I$13&gt;=$C600),1,0)</f>
        <v>0</v>
      </c>
      <c r="H600" s="11">
        <f>IF(AND($N600&gt;' '!J$13,' '!J$13&gt;=$C600),1,0)</f>
        <v>0</v>
      </c>
      <c r="I600" s="11">
        <f>IF(AND($N600&gt;' '!K$13,' '!K$13&gt;=$C600),1,0)</f>
        <v>0</v>
      </c>
      <c r="J600" s="11">
        <f>IF(AND($N600&gt;' '!L$13,' '!L$13&gt;=$C600),1,0)</f>
        <v>0</v>
      </c>
      <c r="K600" s="11">
        <f>IF(AND($N600&gt;' '!M$13,' '!M$13&gt;=$C600),1,0)</f>
        <v>0</v>
      </c>
      <c r="L600" s="11">
        <f>IF(AND($N600&gt;' '!N$13,' '!N$13&gt;=$C600),1,0)</f>
        <v>0</v>
      </c>
      <c r="M600" s="11">
        <f>IF(AND($N600&gt;' '!O$13,' '!O$13&gt;=$C600),1,0)</f>
        <v>0</v>
      </c>
      <c r="N600" s="26">
        <v>4272000</v>
      </c>
      <c r="O600" s="17">
        <v>2974400</v>
      </c>
      <c r="P600" s="17">
        <v>2974400</v>
      </c>
      <c r="Q600" s="17">
        <v>2974400</v>
      </c>
      <c r="R600" s="17">
        <v>2974400</v>
      </c>
      <c r="S600" s="17">
        <v>2974400</v>
      </c>
      <c r="T600" s="17">
        <v>2974400</v>
      </c>
      <c r="U600" s="17">
        <v>2974400</v>
      </c>
      <c r="V600" s="17">
        <v>2974400</v>
      </c>
      <c r="W600" s="17">
        <v>2974400</v>
      </c>
      <c r="X600" s="17">
        <v>2974400</v>
      </c>
    </row>
    <row r="601" spans="2:24">
      <c r="B601" s="20">
        <v>4</v>
      </c>
      <c r="C601" s="25">
        <v>4272000</v>
      </c>
      <c r="D601" s="11">
        <f>IF(AND($N601&gt;' '!F$13,' '!F$13&gt;=$C601),1,0)</f>
        <v>0</v>
      </c>
      <c r="E601" s="11">
        <f>IF(AND($N601&gt;' '!G$13,' '!G$13&gt;=$C601),1,0)</f>
        <v>0</v>
      </c>
      <c r="F601" s="11">
        <f>IF(AND($N601&gt;' '!H$13,' '!H$13&gt;=$C601),1,0)</f>
        <v>0</v>
      </c>
      <c r="G601" s="11">
        <f>IF(AND($N601&gt;' '!I$13,' '!I$13&gt;=$C601),1,0)</f>
        <v>0</v>
      </c>
      <c r="H601" s="11">
        <f>IF(AND($N601&gt;' '!J$13,' '!J$13&gt;=$C601),1,0)</f>
        <v>0</v>
      </c>
      <c r="I601" s="11">
        <f>IF(AND($N601&gt;' '!K$13,' '!K$13&gt;=$C601),1,0)</f>
        <v>0</v>
      </c>
      <c r="J601" s="11">
        <f>IF(AND($N601&gt;' '!L$13,' '!L$13&gt;=$C601),1,0)</f>
        <v>0</v>
      </c>
      <c r="K601" s="11">
        <f>IF(AND($N601&gt;' '!M$13,' '!M$13&gt;=$C601),1,0)</f>
        <v>0</v>
      </c>
      <c r="L601" s="11">
        <f>IF(AND($N601&gt;' '!N$13,' '!N$13&gt;=$C601),1,0)</f>
        <v>0</v>
      </c>
      <c r="M601" s="11">
        <f>IF(AND($N601&gt;' '!O$13,' '!O$13&gt;=$C601),1,0)</f>
        <v>0</v>
      </c>
      <c r="N601" s="25">
        <v>4276000</v>
      </c>
      <c r="O601" s="17">
        <v>2977600</v>
      </c>
      <c r="P601" s="17">
        <v>2977600</v>
      </c>
      <c r="Q601" s="17">
        <v>2977600</v>
      </c>
      <c r="R601" s="17">
        <v>2977600</v>
      </c>
      <c r="S601" s="17">
        <v>2977600</v>
      </c>
      <c r="T601" s="17">
        <v>2977600</v>
      </c>
      <c r="U601" s="17">
        <v>2977600</v>
      </c>
      <c r="V601" s="17">
        <v>2977600</v>
      </c>
      <c r="W601" s="17">
        <v>2977600</v>
      </c>
      <c r="X601" s="17">
        <v>2977600</v>
      </c>
    </row>
    <row r="602" spans="2:24">
      <c r="B602" s="18">
        <v>5</v>
      </c>
      <c r="C602" s="25">
        <v>4276000</v>
      </c>
      <c r="D602" s="11">
        <f>IF(AND($N602&gt;' '!F$13,' '!F$13&gt;=$C602),1,0)</f>
        <v>0</v>
      </c>
      <c r="E602" s="11">
        <f>IF(AND($N602&gt;' '!G$13,' '!G$13&gt;=$C602),1,0)</f>
        <v>0</v>
      </c>
      <c r="F602" s="11">
        <f>IF(AND($N602&gt;' '!H$13,' '!H$13&gt;=$C602),1,0)</f>
        <v>0</v>
      </c>
      <c r="G602" s="11">
        <f>IF(AND($N602&gt;' '!I$13,' '!I$13&gt;=$C602),1,0)</f>
        <v>0</v>
      </c>
      <c r="H602" s="11">
        <f>IF(AND($N602&gt;' '!J$13,' '!J$13&gt;=$C602),1,0)</f>
        <v>0</v>
      </c>
      <c r="I602" s="11">
        <f>IF(AND($N602&gt;' '!K$13,' '!K$13&gt;=$C602),1,0)</f>
        <v>0</v>
      </c>
      <c r="J602" s="11">
        <f>IF(AND($N602&gt;' '!L$13,' '!L$13&gt;=$C602),1,0)</f>
        <v>0</v>
      </c>
      <c r="K602" s="11">
        <f>IF(AND($N602&gt;' '!M$13,' '!M$13&gt;=$C602),1,0)</f>
        <v>0</v>
      </c>
      <c r="L602" s="11">
        <f>IF(AND($N602&gt;' '!N$13,' '!N$13&gt;=$C602),1,0)</f>
        <v>0</v>
      </c>
      <c r="M602" s="11">
        <f>IF(AND($N602&gt;' '!O$13,' '!O$13&gt;=$C602),1,0)</f>
        <v>0</v>
      </c>
      <c r="N602" s="25">
        <v>4280000</v>
      </c>
      <c r="O602" s="17">
        <v>2980800</v>
      </c>
      <c r="P602" s="17">
        <v>2980800</v>
      </c>
      <c r="Q602" s="17">
        <v>2980800</v>
      </c>
      <c r="R602" s="17">
        <v>2980800</v>
      </c>
      <c r="S602" s="17">
        <v>2980800</v>
      </c>
      <c r="T602" s="17">
        <v>2980800</v>
      </c>
      <c r="U602" s="17">
        <v>2980800</v>
      </c>
      <c r="V602" s="17">
        <v>2980800</v>
      </c>
      <c r="W602" s="17">
        <v>2980800</v>
      </c>
      <c r="X602" s="17">
        <v>2980800</v>
      </c>
    </row>
    <row r="603" spans="2:24">
      <c r="B603" s="20">
        <v>1</v>
      </c>
      <c r="C603" s="25">
        <v>4280000</v>
      </c>
      <c r="D603" s="11">
        <f>IF(AND($N603&gt;' '!F$13,' '!F$13&gt;=$C603),1,0)</f>
        <v>0</v>
      </c>
      <c r="E603" s="11">
        <f>IF(AND($N603&gt;' '!G$13,' '!G$13&gt;=$C603),1,0)</f>
        <v>0</v>
      </c>
      <c r="F603" s="11">
        <f>IF(AND($N603&gt;' '!H$13,' '!H$13&gt;=$C603),1,0)</f>
        <v>0</v>
      </c>
      <c r="G603" s="11">
        <f>IF(AND($N603&gt;' '!I$13,' '!I$13&gt;=$C603),1,0)</f>
        <v>0</v>
      </c>
      <c r="H603" s="11">
        <f>IF(AND($N603&gt;' '!J$13,' '!J$13&gt;=$C603),1,0)</f>
        <v>0</v>
      </c>
      <c r="I603" s="11">
        <f>IF(AND($N603&gt;' '!K$13,' '!K$13&gt;=$C603),1,0)</f>
        <v>0</v>
      </c>
      <c r="J603" s="11">
        <f>IF(AND($N603&gt;' '!L$13,' '!L$13&gt;=$C603),1,0)</f>
        <v>0</v>
      </c>
      <c r="K603" s="11">
        <f>IF(AND($N603&gt;' '!M$13,' '!M$13&gt;=$C603),1,0)</f>
        <v>0</v>
      </c>
      <c r="L603" s="11">
        <f>IF(AND($N603&gt;' '!N$13,' '!N$13&gt;=$C603),1,0)</f>
        <v>0</v>
      </c>
      <c r="M603" s="11">
        <f>IF(AND($N603&gt;' '!O$13,' '!O$13&gt;=$C603),1,0)</f>
        <v>0</v>
      </c>
      <c r="N603" s="25">
        <v>4284000</v>
      </c>
      <c r="O603" s="17">
        <v>2984000</v>
      </c>
      <c r="P603" s="17">
        <v>2984000</v>
      </c>
      <c r="Q603" s="17">
        <v>2984000</v>
      </c>
      <c r="R603" s="17">
        <v>2984000</v>
      </c>
      <c r="S603" s="17">
        <v>2984000</v>
      </c>
      <c r="T603" s="17">
        <v>2984000</v>
      </c>
      <c r="U603" s="17">
        <v>2984000</v>
      </c>
      <c r="V603" s="17">
        <v>2984000</v>
      </c>
      <c r="W603" s="17">
        <v>2984000</v>
      </c>
      <c r="X603" s="17">
        <v>2984000</v>
      </c>
    </row>
    <row r="604" spans="2:24">
      <c r="B604" s="20">
        <v>2</v>
      </c>
      <c r="C604" s="25">
        <v>4284000</v>
      </c>
      <c r="D604" s="11">
        <f>IF(AND($N604&gt;' '!F$13,' '!F$13&gt;=$C604),1,0)</f>
        <v>0</v>
      </c>
      <c r="E604" s="11">
        <f>IF(AND($N604&gt;' '!G$13,' '!G$13&gt;=$C604),1,0)</f>
        <v>0</v>
      </c>
      <c r="F604" s="11">
        <f>IF(AND($N604&gt;' '!H$13,' '!H$13&gt;=$C604),1,0)</f>
        <v>0</v>
      </c>
      <c r="G604" s="11">
        <f>IF(AND($N604&gt;' '!I$13,' '!I$13&gt;=$C604),1,0)</f>
        <v>0</v>
      </c>
      <c r="H604" s="11">
        <f>IF(AND($N604&gt;' '!J$13,' '!J$13&gt;=$C604),1,0)</f>
        <v>0</v>
      </c>
      <c r="I604" s="11">
        <f>IF(AND($N604&gt;' '!K$13,' '!K$13&gt;=$C604),1,0)</f>
        <v>0</v>
      </c>
      <c r="J604" s="11">
        <f>IF(AND($N604&gt;' '!L$13,' '!L$13&gt;=$C604),1,0)</f>
        <v>0</v>
      </c>
      <c r="K604" s="11">
        <f>IF(AND($N604&gt;' '!M$13,' '!M$13&gt;=$C604),1,0)</f>
        <v>0</v>
      </c>
      <c r="L604" s="11">
        <f>IF(AND($N604&gt;' '!N$13,' '!N$13&gt;=$C604),1,0)</f>
        <v>0</v>
      </c>
      <c r="M604" s="11">
        <f>IF(AND($N604&gt;' '!O$13,' '!O$13&gt;=$C604),1,0)</f>
        <v>0</v>
      </c>
      <c r="N604" s="25">
        <v>4288000</v>
      </c>
      <c r="O604" s="17">
        <v>2987200</v>
      </c>
      <c r="P604" s="17">
        <v>2987200</v>
      </c>
      <c r="Q604" s="17">
        <v>2987200</v>
      </c>
      <c r="R604" s="17">
        <v>2987200</v>
      </c>
      <c r="S604" s="17">
        <v>2987200</v>
      </c>
      <c r="T604" s="17">
        <v>2987200</v>
      </c>
      <c r="U604" s="17">
        <v>2987200</v>
      </c>
      <c r="V604" s="17">
        <v>2987200</v>
      </c>
      <c r="W604" s="17">
        <v>2987200</v>
      </c>
      <c r="X604" s="17">
        <v>2987200</v>
      </c>
    </row>
    <row r="605" spans="2:24">
      <c r="B605" s="20">
        <v>3</v>
      </c>
      <c r="C605" s="26">
        <v>4288000</v>
      </c>
      <c r="D605" s="11">
        <f>IF(AND($N605&gt;' '!F$13,' '!F$13&gt;=$C605),1,0)</f>
        <v>0</v>
      </c>
      <c r="E605" s="11">
        <f>IF(AND($N605&gt;' '!G$13,' '!G$13&gt;=$C605),1,0)</f>
        <v>0</v>
      </c>
      <c r="F605" s="11">
        <f>IF(AND($N605&gt;' '!H$13,' '!H$13&gt;=$C605),1,0)</f>
        <v>0</v>
      </c>
      <c r="G605" s="11">
        <f>IF(AND($N605&gt;' '!I$13,' '!I$13&gt;=$C605),1,0)</f>
        <v>0</v>
      </c>
      <c r="H605" s="11">
        <f>IF(AND($N605&gt;' '!J$13,' '!J$13&gt;=$C605),1,0)</f>
        <v>0</v>
      </c>
      <c r="I605" s="11">
        <f>IF(AND($N605&gt;' '!K$13,' '!K$13&gt;=$C605),1,0)</f>
        <v>0</v>
      </c>
      <c r="J605" s="11">
        <f>IF(AND($N605&gt;' '!L$13,' '!L$13&gt;=$C605),1,0)</f>
        <v>0</v>
      </c>
      <c r="K605" s="11">
        <f>IF(AND($N605&gt;' '!M$13,' '!M$13&gt;=$C605),1,0)</f>
        <v>0</v>
      </c>
      <c r="L605" s="11">
        <f>IF(AND($N605&gt;' '!N$13,' '!N$13&gt;=$C605),1,0)</f>
        <v>0</v>
      </c>
      <c r="M605" s="11">
        <f>IF(AND($N605&gt;' '!O$13,' '!O$13&gt;=$C605),1,0)</f>
        <v>0</v>
      </c>
      <c r="N605" s="26">
        <v>4292000</v>
      </c>
      <c r="O605" s="17">
        <v>2990400</v>
      </c>
      <c r="P605" s="17">
        <v>2990400</v>
      </c>
      <c r="Q605" s="17">
        <v>2990400</v>
      </c>
      <c r="R605" s="17">
        <v>2990400</v>
      </c>
      <c r="S605" s="17">
        <v>2990400</v>
      </c>
      <c r="T605" s="17">
        <v>2990400</v>
      </c>
      <c r="U605" s="17">
        <v>2990400</v>
      </c>
      <c r="V605" s="17">
        <v>2990400</v>
      </c>
      <c r="W605" s="17">
        <v>2990400</v>
      </c>
      <c r="X605" s="17">
        <v>2990400</v>
      </c>
    </row>
    <row r="606" spans="2:24">
      <c r="B606" s="20">
        <v>4</v>
      </c>
      <c r="C606" s="25">
        <v>4292000</v>
      </c>
      <c r="D606" s="11">
        <f>IF(AND($N606&gt;' '!F$13,' '!F$13&gt;=$C606),1,0)</f>
        <v>0</v>
      </c>
      <c r="E606" s="11">
        <f>IF(AND($N606&gt;' '!G$13,' '!G$13&gt;=$C606),1,0)</f>
        <v>0</v>
      </c>
      <c r="F606" s="11">
        <f>IF(AND($N606&gt;' '!H$13,' '!H$13&gt;=$C606),1,0)</f>
        <v>0</v>
      </c>
      <c r="G606" s="11">
        <f>IF(AND($N606&gt;' '!I$13,' '!I$13&gt;=$C606),1,0)</f>
        <v>0</v>
      </c>
      <c r="H606" s="11">
        <f>IF(AND($N606&gt;' '!J$13,' '!J$13&gt;=$C606),1,0)</f>
        <v>0</v>
      </c>
      <c r="I606" s="11">
        <f>IF(AND($N606&gt;' '!K$13,' '!K$13&gt;=$C606),1,0)</f>
        <v>0</v>
      </c>
      <c r="J606" s="11">
        <f>IF(AND($N606&gt;' '!L$13,' '!L$13&gt;=$C606),1,0)</f>
        <v>0</v>
      </c>
      <c r="K606" s="11">
        <f>IF(AND($N606&gt;' '!M$13,' '!M$13&gt;=$C606),1,0)</f>
        <v>0</v>
      </c>
      <c r="L606" s="11">
        <f>IF(AND($N606&gt;' '!N$13,' '!N$13&gt;=$C606),1,0)</f>
        <v>0</v>
      </c>
      <c r="M606" s="11">
        <f>IF(AND($N606&gt;' '!O$13,' '!O$13&gt;=$C606),1,0)</f>
        <v>0</v>
      </c>
      <c r="N606" s="25">
        <v>4296000</v>
      </c>
      <c r="O606" s="17">
        <v>2993600</v>
      </c>
      <c r="P606" s="17">
        <v>2993600</v>
      </c>
      <c r="Q606" s="17">
        <v>2993600</v>
      </c>
      <c r="R606" s="17">
        <v>2993600</v>
      </c>
      <c r="S606" s="17">
        <v>2993600</v>
      </c>
      <c r="T606" s="17">
        <v>2993600</v>
      </c>
      <c r="U606" s="17">
        <v>2993600</v>
      </c>
      <c r="V606" s="17">
        <v>2993600</v>
      </c>
      <c r="W606" s="17">
        <v>2993600</v>
      </c>
      <c r="X606" s="17">
        <v>2993600</v>
      </c>
    </row>
    <row r="607" spans="2:24">
      <c r="B607" s="18">
        <v>5</v>
      </c>
      <c r="C607" s="25">
        <v>4296000</v>
      </c>
      <c r="D607" s="11">
        <f>IF(AND($N607&gt;' '!F$13,' '!F$13&gt;=$C607),1,0)</f>
        <v>0</v>
      </c>
      <c r="E607" s="11">
        <f>IF(AND($N607&gt;' '!G$13,' '!G$13&gt;=$C607),1,0)</f>
        <v>0</v>
      </c>
      <c r="F607" s="11">
        <f>IF(AND($N607&gt;' '!H$13,' '!H$13&gt;=$C607),1,0)</f>
        <v>0</v>
      </c>
      <c r="G607" s="11">
        <f>IF(AND($N607&gt;' '!I$13,' '!I$13&gt;=$C607),1,0)</f>
        <v>0</v>
      </c>
      <c r="H607" s="11">
        <f>IF(AND($N607&gt;' '!J$13,' '!J$13&gt;=$C607),1,0)</f>
        <v>0</v>
      </c>
      <c r="I607" s="11">
        <f>IF(AND($N607&gt;' '!K$13,' '!K$13&gt;=$C607),1,0)</f>
        <v>0</v>
      </c>
      <c r="J607" s="11">
        <f>IF(AND($N607&gt;' '!L$13,' '!L$13&gt;=$C607),1,0)</f>
        <v>0</v>
      </c>
      <c r="K607" s="11">
        <f>IF(AND($N607&gt;' '!M$13,' '!M$13&gt;=$C607),1,0)</f>
        <v>0</v>
      </c>
      <c r="L607" s="11">
        <f>IF(AND($N607&gt;' '!N$13,' '!N$13&gt;=$C607),1,0)</f>
        <v>0</v>
      </c>
      <c r="M607" s="11">
        <f>IF(AND($N607&gt;' '!O$13,' '!O$13&gt;=$C607),1,0)</f>
        <v>0</v>
      </c>
      <c r="N607" s="25">
        <v>4300000</v>
      </c>
      <c r="O607" s="17">
        <v>2996800</v>
      </c>
      <c r="P607" s="17">
        <v>2996800</v>
      </c>
      <c r="Q607" s="17">
        <v>2996800</v>
      </c>
      <c r="R607" s="17">
        <v>2996800</v>
      </c>
      <c r="S607" s="17">
        <v>2996800</v>
      </c>
      <c r="T607" s="17">
        <v>2996800</v>
      </c>
      <c r="U607" s="17">
        <v>2996800</v>
      </c>
      <c r="V607" s="17">
        <v>2996800</v>
      </c>
      <c r="W607" s="17">
        <v>2996800</v>
      </c>
      <c r="X607" s="17">
        <v>2996800</v>
      </c>
    </row>
    <row r="608" spans="2:24">
      <c r="B608" s="20">
        <v>1</v>
      </c>
      <c r="C608" s="25">
        <v>4300000</v>
      </c>
      <c r="D608" s="11">
        <f>IF(AND($N608&gt;' '!F$13,' '!F$13&gt;=$C608),1,0)</f>
        <v>0</v>
      </c>
      <c r="E608" s="11">
        <f>IF(AND($N608&gt;' '!G$13,' '!G$13&gt;=$C608),1,0)</f>
        <v>0</v>
      </c>
      <c r="F608" s="11">
        <f>IF(AND($N608&gt;' '!H$13,' '!H$13&gt;=$C608),1,0)</f>
        <v>0</v>
      </c>
      <c r="G608" s="11">
        <f>IF(AND($N608&gt;' '!I$13,' '!I$13&gt;=$C608),1,0)</f>
        <v>0</v>
      </c>
      <c r="H608" s="11">
        <f>IF(AND($N608&gt;' '!J$13,' '!J$13&gt;=$C608),1,0)</f>
        <v>0</v>
      </c>
      <c r="I608" s="11">
        <f>IF(AND($N608&gt;' '!K$13,' '!K$13&gt;=$C608),1,0)</f>
        <v>0</v>
      </c>
      <c r="J608" s="11">
        <f>IF(AND($N608&gt;' '!L$13,' '!L$13&gt;=$C608),1,0)</f>
        <v>0</v>
      </c>
      <c r="K608" s="11">
        <f>IF(AND($N608&gt;' '!M$13,' '!M$13&gt;=$C608),1,0)</f>
        <v>0</v>
      </c>
      <c r="L608" s="11">
        <f>IF(AND($N608&gt;' '!N$13,' '!N$13&gt;=$C608),1,0)</f>
        <v>0</v>
      </c>
      <c r="M608" s="11">
        <f>IF(AND($N608&gt;' '!O$13,' '!O$13&gt;=$C608),1,0)</f>
        <v>0</v>
      </c>
      <c r="N608" s="25">
        <v>4304000</v>
      </c>
      <c r="O608" s="17">
        <v>3000000</v>
      </c>
      <c r="P608" s="17">
        <v>3000000</v>
      </c>
      <c r="Q608" s="17">
        <v>3000000</v>
      </c>
      <c r="R608" s="17">
        <v>3000000</v>
      </c>
      <c r="S608" s="17">
        <v>3000000</v>
      </c>
      <c r="T608" s="17">
        <v>3000000</v>
      </c>
      <c r="U608" s="17">
        <v>3000000</v>
      </c>
      <c r="V608" s="17">
        <v>3000000</v>
      </c>
      <c r="W608" s="17">
        <v>3000000</v>
      </c>
      <c r="X608" s="17">
        <v>3000000</v>
      </c>
    </row>
    <row r="609" spans="2:24">
      <c r="B609" s="20">
        <v>2</v>
      </c>
      <c r="C609" s="25">
        <v>4304000</v>
      </c>
      <c r="D609" s="11">
        <f>IF(AND($N609&gt;' '!F$13,' '!F$13&gt;=$C609),1,0)</f>
        <v>0</v>
      </c>
      <c r="E609" s="11">
        <f>IF(AND($N609&gt;' '!G$13,' '!G$13&gt;=$C609),1,0)</f>
        <v>0</v>
      </c>
      <c r="F609" s="11">
        <f>IF(AND($N609&gt;' '!H$13,' '!H$13&gt;=$C609),1,0)</f>
        <v>0</v>
      </c>
      <c r="G609" s="11">
        <f>IF(AND($N609&gt;' '!I$13,' '!I$13&gt;=$C609),1,0)</f>
        <v>0</v>
      </c>
      <c r="H609" s="11">
        <f>IF(AND($N609&gt;' '!J$13,' '!J$13&gt;=$C609),1,0)</f>
        <v>0</v>
      </c>
      <c r="I609" s="11">
        <f>IF(AND($N609&gt;' '!K$13,' '!K$13&gt;=$C609),1,0)</f>
        <v>0</v>
      </c>
      <c r="J609" s="11">
        <f>IF(AND($N609&gt;' '!L$13,' '!L$13&gt;=$C609),1,0)</f>
        <v>0</v>
      </c>
      <c r="K609" s="11">
        <f>IF(AND($N609&gt;' '!M$13,' '!M$13&gt;=$C609),1,0)</f>
        <v>0</v>
      </c>
      <c r="L609" s="11">
        <f>IF(AND($N609&gt;' '!N$13,' '!N$13&gt;=$C609),1,0)</f>
        <v>0</v>
      </c>
      <c r="M609" s="11">
        <f>IF(AND($N609&gt;' '!O$13,' '!O$13&gt;=$C609),1,0)</f>
        <v>0</v>
      </c>
      <c r="N609" s="25">
        <v>4308000</v>
      </c>
      <c r="O609" s="17">
        <v>3003200</v>
      </c>
      <c r="P609" s="17">
        <v>3003200</v>
      </c>
      <c r="Q609" s="17">
        <v>3003200</v>
      </c>
      <c r="R609" s="17">
        <v>3003200</v>
      </c>
      <c r="S609" s="17">
        <v>3003200</v>
      </c>
      <c r="T609" s="17">
        <v>3003200</v>
      </c>
      <c r="U609" s="17">
        <v>3003200</v>
      </c>
      <c r="V609" s="17">
        <v>3003200</v>
      </c>
      <c r="W609" s="17">
        <v>3003200</v>
      </c>
      <c r="X609" s="17">
        <v>3003200</v>
      </c>
    </row>
    <row r="610" spans="2:24">
      <c r="B610" s="20">
        <v>3</v>
      </c>
      <c r="C610" s="26">
        <v>4308000</v>
      </c>
      <c r="D610" s="11">
        <f>IF(AND($N610&gt;' '!F$13,' '!F$13&gt;=$C610),1,0)</f>
        <v>0</v>
      </c>
      <c r="E610" s="11">
        <f>IF(AND($N610&gt;' '!G$13,' '!G$13&gt;=$C610),1,0)</f>
        <v>0</v>
      </c>
      <c r="F610" s="11">
        <f>IF(AND($N610&gt;' '!H$13,' '!H$13&gt;=$C610),1,0)</f>
        <v>0</v>
      </c>
      <c r="G610" s="11">
        <f>IF(AND($N610&gt;' '!I$13,' '!I$13&gt;=$C610),1,0)</f>
        <v>0</v>
      </c>
      <c r="H610" s="11">
        <f>IF(AND($N610&gt;' '!J$13,' '!J$13&gt;=$C610),1,0)</f>
        <v>0</v>
      </c>
      <c r="I610" s="11">
        <f>IF(AND($N610&gt;' '!K$13,' '!K$13&gt;=$C610),1,0)</f>
        <v>0</v>
      </c>
      <c r="J610" s="11">
        <f>IF(AND($N610&gt;' '!L$13,' '!L$13&gt;=$C610),1,0)</f>
        <v>0</v>
      </c>
      <c r="K610" s="11">
        <f>IF(AND($N610&gt;' '!M$13,' '!M$13&gt;=$C610),1,0)</f>
        <v>0</v>
      </c>
      <c r="L610" s="11">
        <f>IF(AND($N610&gt;' '!N$13,' '!N$13&gt;=$C610),1,0)</f>
        <v>0</v>
      </c>
      <c r="M610" s="11">
        <f>IF(AND($N610&gt;' '!O$13,' '!O$13&gt;=$C610),1,0)</f>
        <v>0</v>
      </c>
      <c r="N610" s="26">
        <v>4312000</v>
      </c>
      <c r="O610" s="17">
        <v>3006400</v>
      </c>
      <c r="P610" s="17">
        <v>3006400</v>
      </c>
      <c r="Q610" s="17">
        <v>3006400</v>
      </c>
      <c r="R610" s="17">
        <v>3006400</v>
      </c>
      <c r="S610" s="17">
        <v>3006400</v>
      </c>
      <c r="T610" s="17">
        <v>3006400</v>
      </c>
      <c r="U610" s="17">
        <v>3006400</v>
      </c>
      <c r="V610" s="17">
        <v>3006400</v>
      </c>
      <c r="W610" s="17">
        <v>3006400</v>
      </c>
      <c r="X610" s="17">
        <v>3006400</v>
      </c>
    </row>
    <row r="611" spans="2:24">
      <c r="B611" s="20">
        <v>4</v>
      </c>
      <c r="C611" s="25">
        <v>4312000</v>
      </c>
      <c r="D611" s="11">
        <f>IF(AND($N611&gt;' '!F$13,' '!F$13&gt;=$C611),1,0)</f>
        <v>0</v>
      </c>
      <c r="E611" s="11">
        <f>IF(AND($N611&gt;' '!G$13,' '!G$13&gt;=$C611),1,0)</f>
        <v>0</v>
      </c>
      <c r="F611" s="11">
        <f>IF(AND($N611&gt;' '!H$13,' '!H$13&gt;=$C611),1,0)</f>
        <v>0</v>
      </c>
      <c r="G611" s="11">
        <f>IF(AND($N611&gt;' '!I$13,' '!I$13&gt;=$C611),1,0)</f>
        <v>0</v>
      </c>
      <c r="H611" s="11">
        <f>IF(AND($N611&gt;' '!J$13,' '!J$13&gt;=$C611),1,0)</f>
        <v>0</v>
      </c>
      <c r="I611" s="11">
        <f>IF(AND($N611&gt;' '!K$13,' '!K$13&gt;=$C611),1,0)</f>
        <v>0</v>
      </c>
      <c r="J611" s="11">
        <f>IF(AND($N611&gt;' '!L$13,' '!L$13&gt;=$C611),1,0)</f>
        <v>0</v>
      </c>
      <c r="K611" s="11">
        <f>IF(AND($N611&gt;' '!M$13,' '!M$13&gt;=$C611),1,0)</f>
        <v>0</v>
      </c>
      <c r="L611" s="11">
        <f>IF(AND($N611&gt;' '!N$13,' '!N$13&gt;=$C611),1,0)</f>
        <v>0</v>
      </c>
      <c r="M611" s="11">
        <f>IF(AND($N611&gt;' '!O$13,' '!O$13&gt;=$C611),1,0)</f>
        <v>0</v>
      </c>
      <c r="N611" s="25">
        <v>4316000</v>
      </c>
      <c r="O611" s="17">
        <v>3009600</v>
      </c>
      <c r="P611" s="17">
        <v>3009600</v>
      </c>
      <c r="Q611" s="17">
        <v>3009600</v>
      </c>
      <c r="R611" s="17">
        <v>3009600</v>
      </c>
      <c r="S611" s="17">
        <v>3009600</v>
      </c>
      <c r="T611" s="17">
        <v>3009600</v>
      </c>
      <c r="U611" s="17">
        <v>3009600</v>
      </c>
      <c r="V611" s="17">
        <v>3009600</v>
      </c>
      <c r="W611" s="17">
        <v>3009600</v>
      </c>
      <c r="X611" s="17">
        <v>3009600</v>
      </c>
    </row>
    <row r="612" spans="2:24">
      <c r="B612" s="18">
        <v>5</v>
      </c>
      <c r="C612" s="25">
        <v>4316000</v>
      </c>
      <c r="D612" s="11">
        <f>IF(AND($N612&gt;' '!F$13,' '!F$13&gt;=$C612),1,0)</f>
        <v>0</v>
      </c>
      <c r="E612" s="11">
        <f>IF(AND($N612&gt;' '!G$13,' '!G$13&gt;=$C612),1,0)</f>
        <v>0</v>
      </c>
      <c r="F612" s="11">
        <f>IF(AND($N612&gt;' '!H$13,' '!H$13&gt;=$C612),1,0)</f>
        <v>0</v>
      </c>
      <c r="G612" s="11">
        <f>IF(AND($N612&gt;' '!I$13,' '!I$13&gt;=$C612),1,0)</f>
        <v>0</v>
      </c>
      <c r="H612" s="11">
        <f>IF(AND($N612&gt;' '!J$13,' '!J$13&gt;=$C612),1,0)</f>
        <v>0</v>
      </c>
      <c r="I612" s="11">
        <f>IF(AND($N612&gt;' '!K$13,' '!K$13&gt;=$C612),1,0)</f>
        <v>0</v>
      </c>
      <c r="J612" s="11">
        <f>IF(AND($N612&gt;' '!L$13,' '!L$13&gt;=$C612),1,0)</f>
        <v>0</v>
      </c>
      <c r="K612" s="11">
        <f>IF(AND($N612&gt;' '!M$13,' '!M$13&gt;=$C612),1,0)</f>
        <v>0</v>
      </c>
      <c r="L612" s="11">
        <f>IF(AND($N612&gt;' '!N$13,' '!N$13&gt;=$C612),1,0)</f>
        <v>0</v>
      </c>
      <c r="M612" s="11">
        <f>IF(AND($N612&gt;' '!O$13,' '!O$13&gt;=$C612),1,0)</f>
        <v>0</v>
      </c>
      <c r="N612" s="25">
        <v>4320000</v>
      </c>
      <c r="O612" s="17">
        <v>3012800</v>
      </c>
      <c r="P612" s="17">
        <v>3012800</v>
      </c>
      <c r="Q612" s="17">
        <v>3012800</v>
      </c>
      <c r="R612" s="17">
        <v>3012800</v>
      </c>
      <c r="S612" s="17">
        <v>3012800</v>
      </c>
      <c r="T612" s="17">
        <v>3012800</v>
      </c>
      <c r="U612" s="17">
        <v>3012800</v>
      </c>
      <c r="V612" s="17">
        <v>3012800</v>
      </c>
      <c r="W612" s="17">
        <v>3012800</v>
      </c>
      <c r="X612" s="17">
        <v>3012800</v>
      </c>
    </row>
    <row r="613" spans="2:24">
      <c r="B613" s="20">
        <v>1</v>
      </c>
      <c r="C613" s="25">
        <v>4320000</v>
      </c>
      <c r="D613" s="11">
        <f>IF(AND($N613&gt;' '!F$13,' '!F$13&gt;=$C613),1,0)</f>
        <v>0</v>
      </c>
      <c r="E613" s="11">
        <f>IF(AND($N613&gt;' '!G$13,' '!G$13&gt;=$C613),1,0)</f>
        <v>0</v>
      </c>
      <c r="F613" s="11">
        <f>IF(AND($N613&gt;' '!H$13,' '!H$13&gt;=$C613),1,0)</f>
        <v>0</v>
      </c>
      <c r="G613" s="11">
        <f>IF(AND($N613&gt;' '!I$13,' '!I$13&gt;=$C613),1,0)</f>
        <v>0</v>
      </c>
      <c r="H613" s="11">
        <f>IF(AND($N613&gt;' '!J$13,' '!J$13&gt;=$C613),1,0)</f>
        <v>0</v>
      </c>
      <c r="I613" s="11">
        <f>IF(AND($N613&gt;' '!K$13,' '!K$13&gt;=$C613),1,0)</f>
        <v>0</v>
      </c>
      <c r="J613" s="11">
        <f>IF(AND($N613&gt;' '!L$13,' '!L$13&gt;=$C613),1,0)</f>
        <v>0</v>
      </c>
      <c r="K613" s="11">
        <f>IF(AND($N613&gt;' '!M$13,' '!M$13&gt;=$C613),1,0)</f>
        <v>0</v>
      </c>
      <c r="L613" s="11">
        <f>IF(AND($N613&gt;' '!N$13,' '!N$13&gt;=$C613),1,0)</f>
        <v>0</v>
      </c>
      <c r="M613" s="11">
        <f>IF(AND($N613&gt;' '!O$13,' '!O$13&gt;=$C613),1,0)</f>
        <v>0</v>
      </c>
      <c r="N613" s="25">
        <v>4324000</v>
      </c>
      <c r="O613" s="17">
        <v>3016000</v>
      </c>
      <c r="P613" s="17">
        <v>3016000</v>
      </c>
      <c r="Q613" s="17">
        <v>3016000</v>
      </c>
      <c r="R613" s="17">
        <v>3016000</v>
      </c>
      <c r="S613" s="17">
        <v>3016000</v>
      </c>
      <c r="T613" s="17">
        <v>3016000</v>
      </c>
      <c r="U613" s="17">
        <v>3016000</v>
      </c>
      <c r="V613" s="17">
        <v>3016000</v>
      </c>
      <c r="W613" s="17">
        <v>3016000</v>
      </c>
      <c r="X613" s="17">
        <v>3016000</v>
      </c>
    </row>
    <row r="614" spans="2:24">
      <c r="B614" s="20">
        <v>2</v>
      </c>
      <c r="C614" s="25">
        <v>4324000</v>
      </c>
      <c r="D614" s="11">
        <f>IF(AND($N614&gt;' '!F$13,' '!F$13&gt;=$C614),1,0)</f>
        <v>0</v>
      </c>
      <c r="E614" s="11">
        <f>IF(AND($N614&gt;' '!G$13,' '!G$13&gt;=$C614),1,0)</f>
        <v>0</v>
      </c>
      <c r="F614" s="11">
        <f>IF(AND($N614&gt;' '!H$13,' '!H$13&gt;=$C614),1,0)</f>
        <v>0</v>
      </c>
      <c r="G614" s="11">
        <f>IF(AND($N614&gt;' '!I$13,' '!I$13&gt;=$C614),1,0)</f>
        <v>0</v>
      </c>
      <c r="H614" s="11">
        <f>IF(AND($N614&gt;' '!J$13,' '!J$13&gt;=$C614),1,0)</f>
        <v>0</v>
      </c>
      <c r="I614" s="11">
        <f>IF(AND($N614&gt;' '!K$13,' '!K$13&gt;=$C614),1,0)</f>
        <v>0</v>
      </c>
      <c r="J614" s="11">
        <f>IF(AND($N614&gt;' '!L$13,' '!L$13&gt;=$C614),1,0)</f>
        <v>0</v>
      </c>
      <c r="K614" s="11">
        <f>IF(AND($N614&gt;' '!M$13,' '!M$13&gt;=$C614),1,0)</f>
        <v>0</v>
      </c>
      <c r="L614" s="11">
        <f>IF(AND($N614&gt;' '!N$13,' '!N$13&gt;=$C614),1,0)</f>
        <v>0</v>
      </c>
      <c r="M614" s="11">
        <f>IF(AND($N614&gt;' '!O$13,' '!O$13&gt;=$C614),1,0)</f>
        <v>0</v>
      </c>
      <c r="N614" s="25">
        <v>4328000</v>
      </c>
      <c r="O614" s="17">
        <v>3019200</v>
      </c>
      <c r="P614" s="17">
        <v>3019200</v>
      </c>
      <c r="Q614" s="17">
        <v>3019200</v>
      </c>
      <c r="R614" s="17">
        <v>3019200</v>
      </c>
      <c r="S614" s="17">
        <v>3019200</v>
      </c>
      <c r="T614" s="17">
        <v>3019200</v>
      </c>
      <c r="U614" s="17">
        <v>3019200</v>
      </c>
      <c r="V614" s="17">
        <v>3019200</v>
      </c>
      <c r="W614" s="17">
        <v>3019200</v>
      </c>
      <c r="X614" s="17">
        <v>3019200</v>
      </c>
    </row>
    <row r="615" spans="2:24">
      <c r="B615" s="20">
        <v>3</v>
      </c>
      <c r="C615" s="26">
        <v>4328000</v>
      </c>
      <c r="D615" s="11">
        <f>IF(AND($N615&gt;' '!F$13,' '!F$13&gt;=$C615),1,0)</f>
        <v>0</v>
      </c>
      <c r="E615" s="11">
        <f>IF(AND($N615&gt;' '!G$13,' '!G$13&gt;=$C615),1,0)</f>
        <v>0</v>
      </c>
      <c r="F615" s="11">
        <f>IF(AND($N615&gt;' '!H$13,' '!H$13&gt;=$C615),1,0)</f>
        <v>0</v>
      </c>
      <c r="G615" s="11">
        <f>IF(AND($N615&gt;' '!I$13,' '!I$13&gt;=$C615),1,0)</f>
        <v>0</v>
      </c>
      <c r="H615" s="11">
        <f>IF(AND($N615&gt;' '!J$13,' '!J$13&gt;=$C615),1,0)</f>
        <v>0</v>
      </c>
      <c r="I615" s="11">
        <f>IF(AND($N615&gt;' '!K$13,' '!K$13&gt;=$C615),1,0)</f>
        <v>0</v>
      </c>
      <c r="J615" s="11">
        <f>IF(AND($N615&gt;' '!L$13,' '!L$13&gt;=$C615),1,0)</f>
        <v>0</v>
      </c>
      <c r="K615" s="11">
        <f>IF(AND($N615&gt;' '!M$13,' '!M$13&gt;=$C615),1,0)</f>
        <v>0</v>
      </c>
      <c r="L615" s="11">
        <f>IF(AND($N615&gt;' '!N$13,' '!N$13&gt;=$C615),1,0)</f>
        <v>0</v>
      </c>
      <c r="M615" s="11">
        <f>IF(AND($N615&gt;' '!O$13,' '!O$13&gt;=$C615),1,0)</f>
        <v>0</v>
      </c>
      <c r="N615" s="26">
        <v>4332000</v>
      </c>
      <c r="O615" s="17">
        <v>3022400</v>
      </c>
      <c r="P615" s="17">
        <v>3022400</v>
      </c>
      <c r="Q615" s="17">
        <v>3022400</v>
      </c>
      <c r="R615" s="17">
        <v>3022400</v>
      </c>
      <c r="S615" s="17">
        <v>3022400</v>
      </c>
      <c r="T615" s="17">
        <v>3022400</v>
      </c>
      <c r="U615" s="17">
        <v>3022400</v>
      </c>
      <c r="V615" s="17">
        <v>3022400</v>
      </c>
      <c r="W615" s="17">
        <v>3022400</v>
      </c>
      <c r="X615" s="17">
        <v>3022400</v>
      </c>
    </row>
    <row r="616" spans="2:24">
      <c r="B616" s="20">
        <v>4</v>
      </c>
      <c r="C616" s="25">
        <v>4332000</v>
      </c>
      <c r="D616" s="11">
        <f>IF(AND($N616&gt;' '!F$13,' '!F$13&gt;=$C616),1,0)</f>
        <v>0</v>
      </c>
      <c r="E616" s="11">
        <f>IF(AND($N616&gt;' '!G$13,' '!G$13&gt;=$C616),1,0)</f>
        <v>0</v>
      </c>
      <c r="F616" s="11">
        <f>IF(AND($N616&gt;' '!H$13,' '!H$13&gt;=$C616),1,0)</f>
        <v>0</v>
      </c>
      <c r="G616" s="11">
        <f>IF(AND($N616&gt;' '!I$13,' '!I$13&gt;=$C616),1,0)</f>
        <v>0</v>
      </c>
      <c r="H616" s="11">
        <f>IF(AND($N616&gt;' '!J$13,' '!J$13&gt;=$C616),1,0)</f>
        <v>0</v>
      </c>
      <c r="I616" s="11">
        <f>IF(AND($N616&gt;' '!K$13,' '!K$13&gt;=$C616),1,0)</f>
        <v>0</v>
      </c>
      <c r="J616" s="11">
        <f>IF(AND($N616&gt;' '!L$13,' '!L$13&gt;=$C616),1,0)</f>
        <v>0</v>
      </c>
      <c r="K616" s="11">
        <f>IF(AND($N616&gt;' '!M$13,' '!M$13&gt;=$C616),1,0)</f>
        <v>0</v>
      </c>
      <c r="L616" s="11">
        <f>IF(AND($N616&gt;' '!N$13,' '!N$13&gt;=$C616),1,0)</f>
        <v>0</v>
      </c>
      <c r="M616" s="11">
        <f>IF(AND($N616&gt;' '!O$13,' '!O$13&gt;=$C616),1,0)</f>
        <v>0</v>
      </c>
      <c r="N616" s="25">
        <v>4336000</v>
      </c>
      <c r="O616" s="17">
        <v>3025600</v>
      </c>
      <c r="P616" s="17">
        <v>3025600</v>
      </c>
      <c r="Q616" s="17">
        <v>3025600</v>
      </c>
      <c r="R616" s="17">
        <v>3025600</v>
      </c>
      <c r="S616" s="17">
        <v>3025600</v>
      </c>
      <c r="T616" s="17">
        <v>3025600</v>
      </c>
      <c r="U616" s="17">
        <v>3025600</v>
      </c>
      <c r="V616" s="17">
        <v>3025600</v>
      </c>
      <c r="W616" s="17">
        <v>3025600</v>
      </c>
      <c r="X616" s="17">
        <v>3025600</v>
      </c>
    </row>
    <row r="617" spans="2:24">
      <c r="B617" s="18">
        <v>5</v>
      </c>
      <c r="C617" s="25">
        <v>4336000</v>
      </c>
      <c r="D617" s="11">
        <f>IF(AND($N617&gt;' '!F$13,' '!F$13&gt;=$C617),1,0)</f>
        <v>0</v>
      </c>
      <c r="E617" s="11">
        <f>IF(AND($N617&gt;' '!G$13,' '!G$13&gt;=$C617),1,0)</f>
        <v>0</v>
      </c>
      <c r="F617" s="11">
        <f>IF(AND($N617&gt;' '!H$13,' '!H$13&gt;=$C617),1,0)</f>
        <v>0</v>
      </c>
      <c r="G617" s="11">
        <f>IF(AND($N617&gt;' '!I$13,' '!I$13&gt;=$C617),1,0)</f>
        <v>0</v>
      </c>
      <c r="H617" s="11">
        <f>IF(AND($N617&gt;' '!J$13,' '!J$13&gt;=$C617),1,0)</f>
        <v>0</v>
      </c>
      <c r="I617" s="11">
        <f>IF(AND($N617&gt;' '!K$13,' '!K$13&gt;=$C617),1,0)</f>
        <v>0</v>
      </c>
      <c r="J617" s="11">
        <f>IF(AND($N617&gt;' '!L$13,' '!L$13&gt;=$C617),1,0)</f>
        <v>0</v>
      </c>
      <c r="K617" s="11">
        <f>IF(AND($N617&gt;' '!M$13,' '!M$13&gt;=$C617),1,0)</f>
        <v>0</v>
      </c>
      <c r="L617" s="11">
        <f>IF(AND($N617&gt;' '!N$13,' '!N$13&gt;=$C617),1,0)</f>
        <v>0</v>
      </c>
      <c r="M617" s="11">
        <f>IF(AND($N617&gt;' '!O$13,' '!O$13&gt;=$C617),1,0)</f>
        <v>0</v>
      </c>
      <c r="N617" s="25">
        <v>4340000</v>
      </c>
      <c r="O617" s="17">
        <v>3028800</v>
      </c>
      <c r="P617" s="17">
        <v>3028800</v>
      </c>
      <c r="Q617" s="17">
        <v>3028800</v>
      </c>
      <c r="R617" s="17">
        <v>3028800</v>
      </c>
      <c r="S617" s="17">
        <v>3028800</v>
      </c>
      <c r="T617" s="17">
        <v>3028800</v>
      </c>
      <c r="U617" s="17">
        <v>3028800</v>
      </c>
      <c r="V617" s="17">
        <v>3028800</v>
      </c>
      <c r="W617" s="17">
        <v>3028800</v>
      </c>
      <c r="X617" s="17">
        <v>3028800</v>
      </c>
    </row>
    <row r="618" spans="2:24">
      <c r="B618" s="20">
        <v>1</v>
      </c>
      <c r="C618" s="25">
        <v>4340000</v>
      </c>
      <c r="D618" s="11">
        <f>IF(AND($N618&gt;' '!F$13,' '!F$13&gt;=$C618),1,0)</f>
        <v>0</v>
      </c>
      <c r="E618" s="11">
        <f>IF(AND($N618&gt;' '!G$13,' '!G$13&gt;=$C618),1,0)</f>
        <v>0</v>
      </c>
      <c r="F618" s="11">
        <f>IF(AND($N618&gt;' '!H$13,' '!H$13&gt;=$C618),1,0)</f>
        <v>0</v>
      </c>
      <c r="G618" s="11">
        <f>IF(AND($N618&gt;' '!I$13,' '!I$13&gt;=$C618),1,0)</f>
        <v>0</v>
      </c>
      <c r="H618" s="11">
        <f>IF(AND($N618&gt;' '!J$13,' '!J$13&gt;=$C618),1,0)</f>
        <v>0</v>
      </c>
      <c r="I618" s="11">
        <f>IF(AND($N618&gt;' '!K$13,' '!K$13&gt;=$C618),1,0)</f>
        <v>0</v>
      </c>
      <c r="J618" s="11">
        <f>IF(AND($N618&gt;' '!L$13,' '!L$13&gt;=$C618),1,0)</f>
        <v>0</v>
      </c>
      <c r="K618" s="11">
        <f>IF(AND($N618&gt;' '!M$13,' '!M$13&gt;=$C618),1,0)</f>
        <v>0</v>
      </c>
      <c r="L618" s="11">
        <f>IF(AND($N618&gt;' '!N$13,' '!N$13&gt;=$C618),1,0)</f>
        <v>0</v>
      </c>
      <c r="M618" s="11">
        <f>IF(AND($N618&gt;' '!O$13,' '!O$13&gt;=$C618),1,0)</f>
        <v>0</v>
      </c>
      <c r="N618" s="25">
        <v>4344000</v>
      </c>
      <c r="O618" s="17">
        <v>3032000</v>
      </c>
      <c r="P618" s="17">
        <v>3032000</v>
      </c>
      <c r="Q618" s="17">
        <v>3032000</v>
      </c>
      <c r="R618" s="17">
        <v>3032000</v>
      </c>
      <c r="S618" s="17">
        <v>3032000</v>
      </c>
      <c r="T618" s="17">
        <v>3032000</v>
      </c>
      <c r="U618" s="17">
        <v>3032000</v>
      </c>
      <c r="V618" s="17">
        <v>3032000</v>
      </c>
      <c r="W618" s="17">
        <v>3032000</v>
      </c>
      <c r="X618" s="17">
        <v>3032000</v>
      </c>
    </row>
    <row r="619" spans="2:24">
      <c r="B619" s="20">
        <v>2</v>
      </c>
      <c r="C619" s="25">
        <v>4344000</v>
      </c>
      <c r="D619" s="11">
        <f>IF(AND($N619&gt;' '!F$13,' '!F$13&gt;=$C619),1,0)</f>
        <v>0</v>
      </c>
      <c r="E619" s="11">
        <f>IF(AND($N619&gt;' '!G$13,' '!G$13&gt;=$C619),1,0)</f>
        <v>0</v>
      </c>
      <c r="F619" s="11">
        <f>IF(AND($N619&gt;' '!H$13,' '!H$13&gt;=$C619),1,0)</f>
        <v>0</v>
      </c>
      <c r="G619" s="11">
        <f>IF(AND($N619&gt;' '!I$13,' '!I$13&gt;=$C619),1,0)</f>
        <v>0</v>
      </c>
      <c r="H619" s="11">
        <f>IF(AND($N619&gt;' '!J$13,' '!J$13&gt;=$C619),1,0)</f>
        <v>0</v>
      </c>
      <c r="I619" s="11">
        <f>IF(AND($N619&gt;' '!K$13,' '!K$13&gt;=$C619),1,0)</f>
        <v>0</v>
      </c>
      <c r="J619" s="11">
        <f>IF(AND($N619&gt;' '!L$13,' '!L$13&gt;=$C619),1,0)</f>
        <v>0</v>
      </c>
      <c r="K619" s="11">
        <f>IF(AND($N619&gt;' '!M$13,' '!M$13&gt;=$C619),1,0)</f>
        <v>0</v>
      </c>
      <c r="L619" s="11">
        <f>IF(AND($N619&gt;' '!N$13,' '!N$13&gt;=$C619),1,0)</f>
        <v>0</v>
      </c>
      <c r="M619" s="11">
        <f>IF(AND($N619&gt;' '!O$13,' '!O$13&gt;=$C619),1,0)</f>
        <v>0</v>
      </c>
      <c r="N619" s="25">
        <v>4348000</v>
      </c>
      <c r="O619" s="17">
        <v>3035200</v>
      </c>
      <c r="P619" s="17">
        <v>3035200</v>
      </c>
      <c r="Q619" s="17">
        <v>3035200</v>
      </c>
      <c r="R619" s="17">
        <v>3035200</v>
      </c>
      <c r="S619" s="17">
        <v>3035200</v>
      </c>
      <c r="T619" s="17">
        <v>3035200</v>
      </c>
      <c r="U619" s="17">
        <v>3035200</v>
      </c>
      <c r="V619" s="17">
        <v>3035200</v>
      </c>
      <c r="W619" s="17">
        <v>3035200</v>
      </c>
      <c r="X619" s="17">
        <v>3035200</v>
      </c>
    </row>
    <row r="620" spans="2:24">
      <c r="B620" s="20">
        <v>3</v>
      </c>
      <c r="C620" s="26">
        <v>4348000</v>
      </c>
      <c r="D620" s="11">
        <f>IF(AND($N620&gt;' '!F$13,' '!F$13&gt;=$C620),1,0)</f>
        <v>0</v>
      </c>
      <c r="E620" s="11">
        <f>IF(AND($N620&gt;' '!G$13,' '!G$13&gt;=$C620),1,0)</f>
        <v>0</v>
      </c>
      <c r="F620" s="11">
        <f>IF(AND($N620&gt;' '!H$13,' '!H$13&gt;=$C620),1,0)</f>
        <v>0</v>
      </c>
      <c r="G620" s="11">
        <f>IF(AND($N620&gt;' '!I$13,' '!I$13&gt;=$C620),1,0)</f>
        <v>0</v>
      </c>
      <c r="H620" s="11">
        <f>IF(AND($N620&gt;' '!J$13,' '!J$13&gt;=$C620),1,0)</f>
        <v>0</v>
      </c>
      <c r="I620" s="11">
        <f>IF(AND($N620&gt;' '!K$13,' '!K$13&gt;=$C620),1,0)</f>
        <v>0</v>
      </c>
      <c r="J620" s="11">
        <f>IF(AND($N620&gt;' '!L$13,' '!L$13&gt;=$C620),1,0)</f>
        <v>0</v>
      </c>
      <c r="K620" s="11">
        <f>IF(AND($N620&gt;' '!M$13,' '!M$13&gt;=$C620),1,0)</f>
        <v>0</v>
      </c>
      <c r="L620" s="11">
        <f>IF(AND($N620&gt;' '!N$13,' '!N$13&gt;=$C620),1,0)</f>
        <v>0</v>
      </c>
      <c r="M620" s="11">
        <f>IF(AND($N620&gt;' '!O$13,' '!O$13&gt;=$C620),1,0)</f>
        <v>0</v>
      </c>
      <c r="N620" s="26">
        <v>4352000</v>
      </c>
      <c r="O620" s="17">
        <v>3038400</v>
      </c>
      <c r="P620" s="17">
        <v>3038400</v>
      </c>
      <c r="Q620" s="17">
        <v>3038400</v>
      </c>
      <c r="R620" s="17">
        <v>3038400</v>
      </c>
      <c r="S620" s="17">
        <v>3038400</v>
      </c>
      <c r="T620" s="17">
        <v>3038400</v>
      </c>
      <c r="U620" s="17">
        <v>3038400</v>
      </c>
      <c r="V620" s="17">
        <v>3038400</v>
      </c>
      <c r="W620" s="17">
        <v>3038400</v>
      </c>
      <c r="X620" s="17">
        <v>3038400</v>
      </c>
    </row>
    <row r="621" spans="2:24">
      <c r="B621" s="20">
        <v>4</v>
      </c>
      <c r="C621" s="25">
        <v>4352000</v>
      </c>
      <c r="D621" s="11">
        <f>IF(AND($N621&gt;' '!F$13,' '!F$13&gt;=$C621),1,0)</f>
        <v>0</v>
      </c>
      <c r="E621" s="11">
        <f>IF(AND($N621&gt;' '!G$13,' '!G$13&gt;=$C621),1,0)</f>
        <v>0</v>
      </c>
      <c r="F621" s="11">
        <f>IF(AND($N621&gt;' '!H$13,' '!H$13&gt;=$C621),1,0)</f>
        <v>0</v>
      </c>
      <c r="G621" s="11">
        <f>IF(AND($N621&gt;' '!I$13,' '!I$13&gt;=$C621),1,0)</f>
        <v>0</v>
      </c>
      <c r="H621" s="11">
        <f>IF(AND($N621&gt;' '!J$13,' '!J$13&gt;=$C621),1,0)</f>
        <v>0</v>
      </c>
      <c r="I621" s="11">
        <f>IF(AND($N621&gt;' '!K$13,' '!K$13&gt;=$C621),1,0)</f>
        <v>0</v>
      </c>
      <c r="J621" s="11">
        <f>IF(AND($N621&gt;' '!L$13,' '!L$13&gt;=$C621),1,0)</f>
        <v>0</v>
      </c>
      <c r="K621" s="11">
        <f>IF(AND($N621&gt;' '!M$13,' '!M$13&gt;=$C621),1,0)</f>
        <v>0</v>
      </c>
      <c r="L621" s="11">
        <f>IF(AND($N621&gt;' '!N$13,' '!N$13&gt;=$C621),1,0)</f>
        <v>0</v>
      </c>
      <c r="M621" s="11">
        <f>IF(AND($N621&gt;' '!O$13,' '!O$13&gt;=$C621),1,0)</f>
        <v>0</v>
      </c>
      <c r="N621" s="25">
        <v>4356000</v>
      </c>
      <c r="O621" s="17">
        <v>3041600</v>
      </c>
      <c r="P621" s="17">
        <v>3041600</v>
      </c>
      <c r="Q621" s="17">
        <v>3041600</v>
      </c>
      <c r="R621" s="17">
        <v>3041600</v>
      </c>
      <c r="S621" s="17">
        <v>3041600</v>
      </c>
      <c r="T621" s="17">
        <v>3041600</v>
      </c>
      <c r="U621" s="17">
        <v>3041600</v>
      </c>
      <c r="V621" s="17">
        <v>3041600</v>
      </c>
      <c r="W621" s="17">
        <v>3041600</v>
      </c>
      <c r="X621" s="17">
        <v>3041600</v>
      </c>
    </row>
    <row r="622" spans="2:24">
      <c r="B622" s="18">
        <v>5</v>
      </c>
      <c r="C622" s="25">
        <v>4356000</v>
      </c>
      <c r="D622" s="11">
        <f>IF(AND($N622&gt;' '!F$13,' '!F$13&gt;=$C622),1,0)</f>
        <v>0</v>
      </c>
      <c r="E622" s="11">
        <f>IF(AND($N622&gt;' '!G$13,' '!G$13&gt;=$C622),1,0)</f>
        <v>0</v>
      </c>
      <c r="F622" s="11">
        <f>IF(AND($N622&gt;' '!H$13,' '!H$13&gt;=$C622),1,0)</f>
        <v>0</v>
      </c>
      <c r="G622" s="11">
        <f>IF(AND($N622&gt;' '!I$13,' '!I$13&gt;=$C622),1,0)</f>
        <v>0</v>
      </c>
      <c r="H622" s="11">
        <f>IF(AND($N622&gt;' '!J$13,' '!J$13&gt;=$C622),1,0)</f>
        <v>0</v>
      </c>
      <c r="I622" s="11">
        <f>IF(AND($N622&gt;' '!K$13,' '!K$13&gt;=$C622),1,0)</f>
        <v>0</v>
      </c>
      <c r="J622" s="11">
        <f>IF(AND($N622&gt;' '!L$13,' '!L$13&gt;=$C622),1,0)</f>
        <v>0</v>
      </c>
      <c r="K622" s="11">
        <f>IF(AND($N622&gt;' '!M$13,' '!M$13&gt;=$C622),1,0)</f>
        <v>0</v>
      </c>
      <c r="L622" s="11">
        <f>IF(AND($N622&gt;' '!N$13,' '!N$13&gt;=$C622),1,0)</f>
        <v>0</v>
      </c>
      <c r="M622" s="11">
        <f>IF(AND($N622&gt;' '!O$13,' '!O$13&gt;=$C622),1,0)</f>
        <v>0</v>
      </c>
      <c r="N622" s="25">
        <v>4360000</v>
      </c>
      <c r="O622" s="17">
        <v>3044800</v>
      </c>
      <c r="P622" s="17">
        <v>3044800</v>
      </c>
      <c r="Q622" s="17">
        <v>3044800</v>
      </c>
      <c r="R622" s="17">
        <v>3044800</v>
      </c>
      <c r="S622" s="17">
        <v>3044800</v>
      </c>
      <c r="T622" s="17">
        <v>3044800</v>
      </c>
      <c r="U622" s="17">
        <v>3044800</v>
      </c>
      <c r="V622" s="17">
        <v>3044800</v>
      </c>
      <c r="W622" s="17">
        <v>3044800</v>
      </c>
      <c r="X622" s="17">
        <v>3044800</v>
      </c>
    </row>
    <row r="623" spans="2:24">
      <c r="B623" s="20">
        <v>1</v>
      </c>
      <c r="C623" s="25">
        <v>4360000</v>
      </c>
      <c r="D623" s="11">
        <f>IF(AND($N623&gt;' '!F$13,' '!F$13&gt;=$C623),1,0)</f>
        <v>0</v>
      </c>
      <c r="E623" s="11">
        <f>IF(AND($N623&gt;' '!G$13,' '!G$13&gt;=$C623),1,0)</f>
        <v>0</v>
      </c>
      <c r="F623" s="11">
        <f>IF(AND($N623&gt;' '!H$13,' '!H$13&gt;=$C623),1,0)</f>
        <v>0</v>
      </c>
      <c r="G623" s="11">
        <f>IF(AND($N623&gt;' '!I$13,' '!I$13&gt;=$C623),1,0)</f>
        <v>0</v>
      </c>
      <c r="H623" s="11">
        <f>IF(AND($N623&gt;' '!J$13,' '!J$13&gt;=$C623),1,0)</f>
        <v>0</v>
      </c>
      <c r="I623" s="11">
        <f>IF(AND($N623&gt;' '!K$13,' '!K$13&gt;=$C623),1,0)</f>
        <v>0</v>
      </c>
      <c r="J623" s="11">
        <f>IF(AND($N623&gt;' '!L$13,' '!L$13&gt;=$C623),1,0)</f>
        <v>0</v>
      </c>
      <c r="K623" s="11">
        <f>IF(AND($N623&gt;' '!M$13,' '!M$13&gt;=$C623),1,0)</f>
        <v>0</v>
      </c>
      <c r="L623" s="11">
        <f>IF(AND($N623&gt;' '!N$13,' '!N$13&gt;=$C623),1,0)</f>
        <v>0</v>
      </c>
      <c r="M623" s="11">
        <f>IF(AND($N623&gt;' '!O$13,' '!O$13&gt;=$C623),1,0)</f>
        <v>0</v>
      </c>
      <c r="N623" s="25">
        <v>4364000</v>
      </c>
      <c r="O623" s="17">
        <v>3048000</v>
      </c>
      <c r="P623" s="17">
        <v>3048000</v>
      </c>
      <c r="Q623" s="17">
        <v>3048000</v>
      </c>
      <c r="R623" s="17">
        <v>3048000</v>
      </c>
      <c r="S623" s="17">
        <v>3048000</v>
      </c>
      <c r="T623" s="17">
        <v>3048000</v>
      </c>
      <c r="U623" s="17">
        <v>3048000</v>
      </c>
      <c r="V623" s="17">
        <v>3048000</v>
      </c>
      <c r="W623" s="17">
        <v>3048000</v>
      </c>
      <c r="X623" s="17">
        <v>3048000</v>
      </c>
    </row>
    <row r="624" spans="2:24">
      <c r="B624" s="20">
        <v>2</v>
      </c>
      <c r="C624" s="25">
        <v>4364000</v>
      </c>
      <c r="D624" s="11">
        <f>IF(AND($N624&gt;' '!F$13,' '!F$13&gt;=$C624),1,0)</f>
        <v>0</v>
      </c>
      <c r="E624" s="11">
        <f>IF(AND($N624&gt;' '!G$13,' '!G$13&gt;=$C624),1,0)</f>
        <v>0</v>
      </c>
      <c r="F624" s="11">
        <f>IF(AND($N624&gt;' '!H$13,' '!H$13&gt;=$C624),1,0)</f>
        <v>0</v>
      </c>
      <c r="G624" s="11">
        <f>IF(AND($N624&gt;' '!I$13,' '!I$13&gt;=$C624),1,0)</f>
        <v>0</v>
      </c>
      <c r="H624" s="11">
        <f>IF(AND($N624&gt;' '!J$13,' '!J$13&gt;=$C624),1,0)</f>
        <v>0</v>
      </c>
      <c r="I624" s="11">
        <f>IF(AND($N624&gt;' '!K$13,' '!K$13&gt;=$C624),1,0)</f>
        <v>0</v>
      </c>
      <c r="J624" s="11">
        <f>IF(AND($N624&gt;' '!L$13,' '!L$13&gt;=$C624),1,0)</f>
        <v>0</v>
      </c>
      <c r="K624" s="11">
        <f>IF(AND($N624&gt;' '!M$13,' '!M$13&gt;=$C624),1,0)</f>
        <v>0</v>
      </c>
      <c r="L624" s="11">
        <f>IF(AND($N624&gt;' '!N$13,' '!N$13&gt;=$C624),1,0)</f>
        <v>0</v>
      </c>
      <c r="M624" s="11">
        <f>IF(AND($N624&gt;' '!O$13,' '!O$13&gt;=$C624),1,0)</f>
        <v>0</v>
      </c>
      <c r="N624" s="25">
        <v>4368000</v>
      </c>
      <c r="O624" s="17">
        <v>3051200</v>
      </c>
      <c r="P624" s="17">
        <v>3051200</v>
      </c>
      <c r="Q624" s="17">
        <v>3051200</v>
      </c>
      <c r="R624" s="17">
        <v>3051200</v>
      </c>
      <c r="S624" s="17">
        <v>3051200</v>
      </c>
      <c r="T624" s="17">
        <v>3051200</v>
      </c>
      <c r="U624" s="17">
        <v>3051200</v>
      </c>
      <c r="V624" s="17">
        <v>3051200</v>
      </c>
      <c r="W624" s="17">
        <v>3051200</v>
      </c>
      <c r="X624" s="17">
        <v>3051200</v>
      </c>
    </row>
    <row r="625" spans="2:24">
      <c r="B625" s="20">
        <v>3</v>
      </c>
      <c r="C625" s="26">
        <v>4368000</v>
      </c>
      <c r="D625" s="11">
        <f>IF(AND($N625&gt;' '!F$13,' '!F$13&gt;=$C625),1,0)</f>
        <v>0</v>
      </c>
      <c r="E625" s="11">
        <f>IF(AND($N625&gt;' '!G$13,' '!G$13&gt;=$C625),1,0)</f>
        <v>0</v>
      </c>
      <c r="F625" s="11">
        <f>IF(AND($N625&gt;' '!H$13,' '!H$13&gt;=$C625),1,0)</f>
        <v>0</v>
      </c>
      <c r="G625" s="11">
        <f>IF(AND($N625&gt;' '!I$13,' '!I$13&gt;=$C625),1,0)</f>
        <v>0</v>
      </c>
      <c r="H625" s="11">
        <f>IF(AND($N625&gt;' '!J$13,' '!J$13&gt;=$C625),1,0)</f>
        <v>0</v>
      </c>
      <c r="I625" s="11">
        <f>IF(AND($N625&gt;' '!K$13,' '!K$13&gt;=$C625),1,0)</f>
        <v>0</v>
      </c>
      <c r="J625" s="11">
        <f>IF(AND($N625&gt;' '!L$13,' '!L$13&gt;=$C625),1,0)</f>
        <v>0</v>
      </c>
      <c r="K625" s="11">
        <f>IF(AND($N625&gt;' '!M$13,' '!M$13&gt;=$C625),1,0)</f>
        <v>0</v>
      </c>
      <c r="L625" s="11">
        <f>IF(AND($N625&gt;' '!N$13,' '!N$13&gt;=$C625),1,0)</f>
        <v>0</v>
      </c>
      <c r="M625" s="11">
        <f>IF(AND($N625&gt;' '!O$13,' '!O$13&gt;=$C625),1,0)</f>
        <v>0</v>
      </c>
      <c r="N625" s="26">
        <v>4372000</v>
      </c>
      <c r="O625" s="17">
        <v>3054400</v>
      </c>
      <c r="P625" s="17">
        <v>3054400</v>
      </c>
      <c r="Q625" s="17">
        <v>3054400</v>
      </c>
      <c r="R625" s="17">
        <v>3054400</v>
      </c>
      <c r="S625" s="17">
        <v>3054400</v>
      </c>
      <c r="T625" s="17">
        <v>3054400</v>
      </c>
      <c r="U625" s="17">
        <v>3054400</v>
      </c>
      <c r="V625" s="17">
        <v>3054400</v>
      </c>
      <c r="W625" s="17">
        <v>3054400</v>
      </c>
      <c r="X625" s="17">
        <v>3054400</v>
      </c>
    </row>
    <row r="626" spans="2:24">
      <c r="B626" s="20">
        <v>4</v>
      </c>
      <c r="C626" s="25">
        <v>4372000</v>
      </c>
      <c r="D626" s="11">
        <f>IF(AND($N626&gt;' '!F$13,' '!F$13&gt;=$C626),1,0)</f>
        <v>0</v>
      </c>
      <c r="E626" s="11">
        <f>IF(AND($N626&gt;' '!G$13,' '!G$13&gt;=$C626),1,0)</f>
        <v>0</v>
      </c>
      <c r="F626" s="11">
        <f>IF(AND($N626&gt;' '!H$13,' '!H$13&gt;=$C626),1,0)</f>
        <v>0</v>
      </c>
      <c r="G626" s="11">
        <f>IF(AND($N626&gt;' '!I$13,' '!I$13&gt;=$C626),1,0)</f>
        <v>0</v>
      </c>
      <c r="H626" s="11">
        <f>IF(AND($N626&gt;' '!J$13,' '!J$13&gt;=$C626),1,0)</f>
        <v>0</v>
      </c>
      <c r="I626" s="11">
        <f>IF(AND($N626&gt;' '!K$13,' '!K$13&gt;=$C626),1,0)</f>
        <v>0</v>
      </c>
      <c r="J626" s="11">
        <f>IF(AND($N626&gt;' '!L$13,' '!L$13&gt;=$C626),1,0)</f>
        <v>0</v>
      </c>
      <c r="K626" s="11">
        <f>IF(AND($N626&gt;' '!M$13,' '!M$13&gt;=$C626),1,0)</f>
        <v>0</v>
      </c>
      <c r="L626" s="11">
        <f>IF(AND($N626&gt;' '!N$13,' '!N$13&gt;=$C626),1,0)</f>
        <v>0</v>
      </c>
      <c r="M626" s="11">
        <f>IF(AND($N626&gt;' '!O$13,' '!O$13&gt;=$C626),1,0)</f>
        <v>0</v>
      </c>
      <c r="N626" s="25">
        <v>4376000</v>
      </c>
      <c r="O626" s="17">
        <v>3057600</v>
      </c>
      <c r="P626" s="17">
        <v>3057600</v>
      </c>
      <c r="Q626" s="17">
        <v>3057600</v>
      </c>
      <c r="R626" s="17">
        <v>3057600</v>
      </c>
      <c r="S626" s="17">
        <v>3057600</v>
      </c>
      <c r="T626" s="17">
        <v>3057600</v>
      </c>
      <c r="U626" s="17">
        <v>3057600</v>
      </c>
      <c r="V626" s="17">
        <v>3057600</v>
      </c>
      <c r="W626" s="17">
        <v>3057600</v>
      </c>
      <c r="X626" s="17">
        <v>3057600</v>
      </c>
    </row>
    <row r="627" spans="2:24">
      <c r="B627" s="18">
        <v>5</v>
      </c>
      <c r="C627" s="25">
        <v>4376000</v>
      </c>
      <c r="D627" s="11">
        <f>IF(AND($N627&gt;' '!F$13,' '!F$13&gt;=$C627),1,0)</f>
        <v>0</v>
      </c>
      <c r="E627" s="11">
        <f>IF(AND($N627&gt;' '!G$13,' '!G$13&gt;=$C627),1,0)</f>
        <v>0</v>
      </c>
      <c r="F627" s="11">
        <f>IF(AND($N627&gt;' '!H$13,' '!H$13&gt;=$C627),1,0)</f>
        <v>0</v>
      </c>
      <c r="G627" s="11">
        <f>IF(AND($N627&gt;' '!I$13,' '!I$13&gt;=$C627),1,0)</f>
        <v>0</v>
      </c>
      <c r="H627" s="11">
        <f>IF(AND($N627&gt;' '!J$13,' '!J$13&gt;=$C627),1,0)</f>
        <v>0</v>
      </c>
      <c r="I627" s="11">
        <f>IF(AND($N627&gt;' '!K$13,' '!K$13&gt;=$C627),1,0)</f>
        <v>0</v>
      </c>
      <c r="J627" s="11">
        <f>IF(AND($N627&gt;' '!L$13,' '!L$13&gt;=$C627),1,0)</f>
        <v>0</v>
      </c>
      <c r="K627" s="11">
        <f>IF(AND($N627&gt;' '!M$13,' '!M$13&gt;=$C627),1,0)</f>
        <v>0</v>
      </c>
      <c r="L627" s="11">
        <f>IF(AND($N627&gt;' '!N$13,' '!N$13&gt;=$C627),1,0)</f>
        <v>0</v>
      </c>
      <c r="M627" s="11">
        <f>IF(AND($N627&gt;' '!O$13,' '!O$13&gt;=$C627),1,0)</f>
        <v>0</v>
      </c>
      <c r="N627" s="25">
        <v>4380000</v>
      </c>
      <c r="O627" s="17">
        <v>3060800</v>
      </c>
      <c r="P627" s="17">
        <v>3060800</v>
      </c>
      <c r="Q627" s="17">
        <v>3060800</v>
      </c>
      <c r="R627" s="17">
        <v>3060800</v>
      </c>
      <c r="S627" s="17">
        <v>3060800</v>
      </c>
      <c r="T627" s="17">
        <v>3060800</v>
      </c>
      <c r="U627" s="17">
        <v>3060800</v>
      </c>
      <c r="V627" s="17">
        <v>3060800</v>
      </c>
      <c r="W627" s="17">
        <v>3060800</v>
      </c>
      <c r="X627" s="17">
        <v>3060800</v>
      </c>
    </row>
    <row r="628" spans="2:24">
      <c r="B628" s="20">
        <v>1</v>
      </c>
      <c r="C628" s="25">
        <v>4380000</v>
      </c>
      <c r="D628" s="11">
        <f>IF(AND($N628&gt;' '!F$13,' '!F$13&gt;=$C628),1,0)</f>
        <v>0</v>
      </c>
      <c r="E628" s="11">
        <f>IF(AND($N628&gt;' '!G$13,' '!G$13&gt;=$C628),1,0)</f>
        <v>0</v>
      </c>
      <c r="F628" s="11">
        <f>IF(AND($N628&gt;' '!H$13,' '!H$13&gt;=$C628),1,0)</f>
        <v>0</v>
      </c>
      <c r="G628" s="11">
        <f>IF(AND($N628&gt;' '!I$13,' '!I$13&gt;=$C628),1,0)</f>
        <v>0</v>
      </c>
      <c r="H628" s="11">
        <f>IF(AND($N628&gt;' '!J$13,' '!J$13&gt;=$C628),1,0)</f>
        <v>0</v>
      </c>
      <c r="I628" s="11">
        <f>IF(AND($N628&gt;' '!K$13,' '!K$13&gt;=$C628),1,0)</f>
        <v>0</v>
      </c>
      <c r="J628" s="11">
        <f>IF(AND($N628&gt;' '!L$13,' '!L$13&gt;=$C628),1,0)</f>
        <v>0</v>
      </c>
      <c r="K628" s="11">
        <f>IF(AND($N628&gt;' '!M$13,' '!M$13&gt;=$C628),1,0)</f>
        <v>0</v>
      </c>
      <c r="L628" s="11">
        <f>IF(AND($N628&gt;' '!N$13,' '!N$13&gt;=$C628),1,0)</f>
        <v>0</v>
      </c>
      <c r="M628" s="11">
        <f>IF(AND($N628&gt;' '!O$13,' '!O$13&gt;=$C628),1,0)</f>
        <v>0</v>
      </c>
      <c r="N628" s="25">
        <v>4384000</v>
      </c>
      <c r="O628" s="17">
        <v>3064000</v>
      </c>
      <c r="P628" s="17">
        <v>3064000</v>
      </c>
      <c r="Q628" s="17">
        <v>3064000</v>
      </c>
      <c r="R628" s="17">
        <v>3064000</v>
      </c>
      <c r="S628" s="17">
        <v>3064000</v>
      </c>
      <c r="T628" s="17">
        <v>3064000</v>
      </c>
      <c r="U628" s="17">
        <v>3064000</v>
      </c>
      <c r="V628" s="17">
        <v>3064000</v>
      </c>
      <c r="W628" s="17">
        <v>3064000</v>
      </c>
      <c r="X628" s="17">
        <v>3064000</v>
      </c>
    </row>
    <row r="629" spans="2:24">
      <c r="B629" s="20">
        <v>2</v>
      </c>
      <c r="C629" s="25">
        <v>4384000</v>
      </c>
      <c r="D629" s="11">
        <f>IF(AND($N629&gt;' '!F$13,' '!F$13&gt;=$C629),1,0)</f>
        <v>0</v>
      </c>
      <c r="E629" s="11">
        <f>IF(AND($N629&gt;' '!G$13,' '!G$13&gt;=$C629),1,0)</f>
        <v>0</v>
      </c>
      <c r="F629" s="11">
        <f>IF(AND($N629&gt;' '!H$13,' '!H$13&gt;=$C629),1,0)</f>
        <v>0</v>
      </c>
      <c r="G629" s="11">
        <f>IF(AND($N629&gt;' '!I$13,' '!I$13&gt;=$C629),1,0)</f>
        <v>0</v>
      </c>
      <c r="H629" s="11">
        <f>IF(AND($N629&gt;' '!J$13,' '!J$13&gt;=$C629),1,0)</f>
        <v>0</v>
      </c>
      <c r="I629" s="11">
        <f>IF(AND($N629&gt;' '!K$13,' '!K$13&gt;=$C629),1,0)</f>
        <v>0</v>
      </c>
      <c r="J629" s="11">
        <f>IF(AND($N629&gt;' '!L$13,' '!L$13&gt;=$C629),1,0)</f>
        <v>0</v>
      </c>
      <c r="K629" s="11">
        <f>IF(AND($N629&gt;' '!M$13,' '!M$13&gt;=$C629),1,0)</f>
        <v>0</v>
      </c>
      <c r="L629" s="11">
        <f>IF(AND($N629&gt;' '!N$13,' '!N$13&gt;=$C629),1,0)</f>
        <v>0</v>
      </c>
      <c r="M629" s="11">
        <f>IF(AND($N629&gt;' '!O$13,' '!O$13&gt;=$C629),1,0)</f>
        <v>0</v>
      </c>
      <c r="N629" s="25">
        <v>4388000</v>
      </c>
      <c r="O629" s="17">
        <v>3067200</v>
      </c>
      <c r="P629" s="17">
        <v>3067200</v>
      </c>
      <c r="Q629" s="17">
        <v>3067200</v>
      </c>
      <c r="R629" s="17">
        <v>3067200</v>
      </c>
      <c r="S629" s="17">
        <v>3067200</v>
      </c>
      <c r="T629" s="17">
        <v>3067200</v>
      </c>
      <c r="U629" s="17">
        <v>3067200</v>
      </c>
      <c r="V629" s="17">
        <v>3067200</v>
      </c>
      <c r="W629" s="17">
        <v>3067200</v>
      </c>
      <c r="X629" s="17">
        <v>3067200</v>
      </c>
    </row>
    <row r="630" spans="2:24">
      <c r="B630" s="20">
        <v>3</v>
      </c>
      <c r="C630" s="26">
        <v>4388000</v>
      </c>
      <c r="D630" s="11">
        <f>IF(AND($N630&gt;' '!F$13,' '!F$13&gt;=$C630),1,0)</f>
        <v>0</v>
      </c>
      <c r="E630" s="11">
        <f>IF(AND($N630&gt;' '!G$13,' '!G$13&gt;=$C630),1,0)</f>
        <v>0</v>
      </c>
      <c r="F630" s="11">
        <f>IF(AND($N630&gt;' '!H$13,' '!H$13&gt;=$C630),1,0)</f>
        <v>0</v>
      </c>
      <c r="G630" s="11">
        <f>IF(AND($N630&gt;' '!I$13,' '!I$13&gt;=$C630),1,0)</f>
        <v>0</v>
      </c>
      <c r="H630" s="11">
        <f>IF(AND($N630&gt;' '!J$13,' '!J$13&gt;=$C630),1,0)</f>
        <v>0</v>
      </c>
      <c r="I630" s="11">
        <f>IF(AND($N630&gt;' '!K$13,' '!K$13&gt;=$C630),1,0)</f>
        <v>0</v>
      </c>
      <c r="J630" s="11">
        <f>IF(AND($N630&gt;' '!L$13,' '!L$13&gt;=$C630),1,0)</f>
        <v>0</v>
      </c>
      <c r="K630" s="11">
        <f>IF(AND($N630&gt;' '!M$13,' '!M$13&gt;=$C630),1,0)</f>
        <v>0</v>
      </c>
      <c r="L630" s="11">
        <f>IF(AND($N630&gt;' '!N$13,' '!N$13&gt;=$C630),1,0)</f>
        <v>0</v>
      </c>
      <c r="M630" s="11">
        <f>IF(AND($N630&gt;' '!O$13,' '!O$13&gt;=$C630),1,0)</f>
        <v>0</v>
      </c>
      <c r="N630" s="26">
        <v>4392000</v>
      </c>
      <c r="O630" s="17">
        <v>3070400</v>
      </c>
      <c r="P630" s="17">
        <v>3070400</v>
      </c>
      <c r="Q630" s="17">
        <v>3070400</v>
      </c>
      <c r="R630" s="17">
        <v>3070400</v>
      </c>
      <c r="S630" s="17">
        <v>3070400</v>
      </c>
      <c r="T630" s="17">
        <v>3070400</v>
      </c>
      <c r="U630" s="17">
        <v>3070400</v>
      </c>
      <c r="V630" s="17">
        <v>3070400</v>
      </c>
      <c r="W630" s="17">
        <v>3070400</v>
      </c>
      <c r="X630" s="17">
        <v>3070400</v>
      </c>
    </row>
    <row r="631" spans="2:24">
      <c r="B631" s="20">
        <v>4</v>
      </c>
      <c r="C631" s="25">
        <v>4392000</v>
      </c>
      <c r="D631" s="11">
        <f>IF(AND($N631&gt;' '!F$13,' '!F$13&gt;=$C631),1,0)</f>
        <v>0</v>
      </c>
      <c r="E631" s="11">
        <f>IF(AND($N631&gt;' '!G$13,' '!G$13&gt;=$C631),1,0)</f>
        <v>0</v>
      </c>
      <c r="F631" s="11">
        <f>IF(AND($N631&gt;' '!H$13,' '!H$13&gt;=$C631),1,0)</f>
        <v>0</v>
      </c>
      <c r="G631" s="11">
        <f>IF(AND($N631&gt;' '!I$13,' '!I$13&gt;=$C631),1,0)</f>
        <v>0</v>
      </c>
      <c r="H631" s="11">
        <f>IF(AND($N631&gt;' '!J$13,' '!J$13&gt;=$C631),1,0)</f>
        <v>0</v>
      </c>
      <c r="I631" s="11">
        <f>IF(AND($N631&gt;' '!K$13,' '!K$13&gt;=$C631),1,0)</f>
        <v>0</v>
      </c>
      <c r="J631" s="11">
        <f>IF(AND($N631&gt;' '!L$13,' '!L$13&gt;=$C631),1,0)</f>
        <v>0</v>
      </c>
      <c r="K631" s="11">
        <f>IF(AND($N631&gt;' '!M$13,' '!M$13&gt;=$C631),1,0)</f>
        <v>0</v>
      </c>
      <c r="L631" s="11">
        <f>IF(AND($N631&gt;' '!N$13,' '!N$13&gt;=$C631),1,0)</f>
        <v>0</v>
      </c>
      <c r="M631" s="11">
        <f>IF(AND($N631&gt;' '!O$13,' '!O$13&gt;=$C631),1,0)</f>
        <v>0</v>
      </c>
      <c r="N631" s="25">
        <v>4396000</v>
      </c>
      <c r="O631" s="17">
        <v>3073600</v>
      </c>
      <c r="P631" s="17">
        <v>3073600</v>
      </c>
      <c r="Q631" s="17">
        <v>3073600</v>
      </c>
      <c r="R631" s="17">
        <v>3073600</v>
      </c>
      <c r="S631" s="17">
        <v>3073600</v>
      </c>
      <c r="T631" s="17">
        <v>3073600</v>
      </c>
      <c r="U631" s="17">
        <v>3073600</v>
      </c>
      <c r="V631" s="17">
        <v>3073600</v>
      </c>
      <c r="W631" s="17">
        <v>3073600</v>
      </c>
      <c r="X631" s="17">
        <v>3073600</v>
      </c>
    </row>
    <row r="632" spans="2:24">
      <c r="B632" s="18">
        <v>5</v>
      </c>
      <c r="C632" s="25">
        <v>4396000</v>
      </c>
      <c r="D632" s="11">
        <f>IF(AND($N632&gt;' '!F$13,' '!F$13&gt;=$C632),1,0)</f>
        <v>0</v>
      </c>
      <c r="E632" s="11">
        <f>IF(AND($N632&gt;' '!G$13,' '!G$13&gt;=$C632),1,0)</f>
        <v>0</v>
      </c>
      <c r="F632" s="11">
        <f>IF(AND($N632&gt;' '!H$13,' '!H$13&gt;=$C632),1,0)</f>
        <v>0</v>
      </c>
      <c r="G632" s="11">
        <f>IF(AND($N632&gt;' '!I$13,' '!I$13&gt;=$C632),1,0)</f>
        <v>0</v>
      </c>
      <c r="H632" s="11">
        <f>IF(AND($N632&gt;' '!J$13,' '!J$13&gt;=$C632),1,0)</f>
        <v>0</v>
      </c>
      <c r="I632" s="11">
        <f>IF(AND($N632&gt;' '!K$13,' '!K$13&gt;=$C632),1,0)</f>
        <v>0</v>
      </c>
      <c r="J632" s="11">
        <f>IF(AND($N632&gt;' '!L$13,' '!L$13&gt;=$C632),1,0)</f>
        <v>0</v>
      </c>
      <c r="K632" s="11">
        <f>IF(AND($N632&gt;' '!M$13,' '!M$13&gt;=$C632),1,0)</f>
        <v>0</v>
      </c>
      <c r="L632" s="11">
        <f>IF(AND($N632&gt;' '!N$13,' '!N$13&gt;=$C632),1,0)</f>
        <v>0</v>
      </c>
      <c r="M632" s="11">
        <f>IF(AND($N632&gt;' '!O$13,' '!O$13&gt;=$C632),1,0)</f>
        <v>0</v>
      </c>
      <c r="N632" s="25">
        <v>4400000</v>
      </c>
      <c r="O632" s="17">
        <v>3076800</v>
      </c>
      <c r="P632" s="17">
        <v>3076800</v>
      </c>
      <c r="Q632" s="17">
        <v>3076800</v>
      </c>
      <c r="R632" s="17">
        <v>3076800</v>
      </c>
      <c r="S632" s="17">
        <v>3076800</v>
      </c>
      <c r="T632" s="17">
        <v>3076800</v>
      </c>
      <c r="U632" s="17">
        <v>3076800</v>
      </c>
      <c r="V632" s="17">
        <v>3076800</v>
      </c>
      <c r="W632" s="17">
        <v>3076800</v>
      </c>
      <c r="X632" s="17">
        <v>3076800</v>
      </c>
    </row>
    <row r="633" spans="2:24">
      <c r="B633" s="20">
        <v>1</v>
      </c>
      <c r="C633" s="25">
        <v>4400000</v>
      </c>
      <c r="D633" s="11">
        <f>IF(AND($N633&gt;' '!F$13,' '!F$13&gt;=$C633),1,0)</f>
        <v>0</v>
      </c>
      <c r="E633" s="11">
        <f>IF(AND($N633&gt;' '!G$13,' '!G$13&gt;=$C633),1,0)</f>
        <v>0</v>
      </c>
      <c r="F633" s="11">
        <f>IF(AND($N633&gt;' '!H$13,' '!H$13&gt;=$C633),1,0)</f>
        <v>0</v>
      </c>
      <c r="G633" s="11">
        <f>IF(AND($N633&gt;' '!I$13,' '!I$13&gt;=$C633),1,0)</f>
        <v>0</v>
      </c>
      <c r="H633" s="11">
        <f>IF(AND($N633&gt;' '!J$13,' '!J$13&gt;=$C633),1,0)</f>
        <v>0</v>
      </c>
      <c r="I633" s="11">
        <f>IF(AND($N633&gt;' '!K$13,' '!K$13&gt;=$C633),1,0)</f>
        <v>0</v>
      </c>
      <c r="J633" s="11">
        <f>IF(AND($N633&gt;' '!L$13,' '!L$13&gt;=$C633),1,0)</f>
        <v>0</v>
      </c>
      <c r="K633" s="11">
        <f>IF(AND($N633&gt;' '!M$13,' '!M$13&gt;=$C633),1,0)</f>
        <v>0</v>
      </c>
      <c r="L633" s="11">
        <f>IF(AND($N633&gt;' '!N$13,' '!N$13&gt;=$C633),1,0)</f>
        <v>0</v>
      </c>
      <c r="M633" s="11">
        <f>IF(AND($N633&gt;' '!O$13,' '!O$13&gt;=$C633),1,0)</f>
        <v>0</v>
      </c>
      <c r="N633" s="25">
        <v>4404000</v>
      </c>
      <c r="O633" s="17">
        <v>3080000</v>
      </c>
      <c r="P633" s="17">
        <v>3080000</v>
      </c>
      <c r="Q633" s="17">
        <v>3080000</v>
      </c>
      <c r="R633" s="17">
        <v>3080000</v>
      </c>
      <c r="S633" s="17">
        <v>3080000</v>
      </c>
      <c r="T633" s="17">
        <v>3080000</v>
      </c>
      <c r="U633" s="17">
        <v>3080000</v>
      </c>
      <c r="V633" s="17">
        <v>3080000</v>
      </c>
      <c r="W633" s="17">
        <v>3080000</v>
      </c>
      <c r="X633" s="17">
        <v>3080000</v>
      </c>
    </row>
    <row r="634" spans="2:24">
      <c r="B634" s="20">
        <v>2</v>
      </c>
      <c r="C634" s="25">
        <v>4404000</v>
      </c>
      <c r="D634" s="11">
        <f>IF(AND($N634&gt;' '!F$13,' '!F$13&gt;=$C634),1,0)</f>
        <v>0</v>
      </c>
      <c r="E634" s="11">
        <f>IF(AND($N634&gt;' '!G$13,' '!G$13&gt;=$C634),1,0)</f>
        <v>0</v>
      </c>
      <c r="F634" s="11">
        <f>IF(AND($N634&gt;' '!H$13,' '!H$13&gt;=$C634),1,0)</f>
        <v>0</v>
      </c>
      <c r="G634" s="11">
        <f>IF(AND($N634&gt;' '!I$13,' '!I$13&gt;=$C634),1,0)</f>
        <v>0</v>
      </c>
      <c r="H634" s="11">
        <f>IF(AND($N634&gt;' '!J$13,' '!J$13&gt;=$C634),1,0)</f>
        <v>0</v>
      </c>
      <c r="I634" s="11">
        <f>IF(AND($N634&gt;' '!K$13,' '!K$13&gt;=$C634),1,0)</f>
        <v>0</v>
      </c>
      <c r="J634" s="11">
        <f>IF(AND($N634&gt;' '!L$13,' '!L$13&gt;=$C634),1,0)</f>
        <v>0</v>
      </c>
      <c r="K634" s="11">
        <f>IF(AND($N634&gt;' '!M$13,' '!M$13&gt;=$C634),1,0)</f>
        <v>0</v>
      </c>
      <c r="L634" s="11">
        <f>IF(AND($N634&gt;' '!N$13,' '!N$13&gt;=$C634),1,0)</f>
        <v>0</v>
      </c>
      <c r="M634" s="11">
        <f>IF(AND($N634&gt;' '!O$13,' '!O$13&gt;=$C634),1,0)</f>
        <v>0</v>
      </c>
      <c r="N634" s="25">
        <v>4408000</v>
      </c>
      <c r="O634" s="17">
        <v>3083200</v>
      </c>
      <c r="P634" s="17">
        <v>3083200</v>
      </c>
      <c r="Q634" s="17">
        <v>3083200</v>
      </c>
      <c r="R634" s="17">
        <v>3083200</v>
      </c>
      <c r="S634" s="17">
        <v>3083200</v>
      </c>
      <c r="T634" s="17">
        <v>3083200</v>
      </c>
      <c r="U634" s="17">
        <v>3083200</v>
      </c>
      <c r="V634" s="17">
        <v>3083200</v>
      </c>
      <c r="W634" s="17">
        <v>3083200</v>
      </c>
      <c r="X634" s="17">
        <v>3083200</v>
      </c>
    </row>
    <row r="635" spans="2:24">
      <c r="B635" s="20">
        <v>3</v>
      </c>
      <c r="C635" s="26">
        <v>4408000</v>
      </c>
      <c r="D635" s="11">
        <f>IF(AND($N635&gt;' '!F$13,' '!F$13&gt;=$C635),1,0)</f>
        <v>0</v>
      </c>
      <c r="E635" s="11">
        <f>IF(AND($N635&gt;' '!G$13,' '!G$13&gt;=$C635),1,0)</f>
        <v>0</v>
      </c>
      <c r="F635" s="11">
        <f>IF(AND($N635&gt;' '!H$13,' '!H$13&gt;=$C635),1,0)</f>
        <v>0</v>
      </c>
      <c r="G635" s="11">
        <f>IF(AND($N635&gt;' '!I$13,' '!I$13&gt;=$C635),1,0)</f>
        <v>0</v>
      </c>
      <c r="H635" s="11">
        <f>IF(AND($N635&gt;' '!J$13,' '!J$13&gt;=$C635),1,0)</f>
        <v>0</v>
      </c>
      <c r="I635" s="11">
        <f>IF(AND($N635&gt;' '!K$13,' '!K$13&gt;=$C635),1,0)</f>
        <v>0</v>
      </c>
      <c r="J635" s="11">
        <f>IF(AND($N635&gt;' '!L$13,' '!L$13&gt;=$C635),1,0)</f>
        <v>0</v>
      </c>
      <c r="K635" s="11">
        <f>IF(AND($N635&gt;' '!M$13,' '!M$13&gt;=$C635),1,0)</f>
        <v>0</v>
      </c>
      <c r="L635" s="11">
        <f>IF(AND($N635&gt;' '!N$13,' '!N$13&gt;=$C635),1,0)</f>
        <v>0</v>
      </c>
      <c r="M635" s="11">
        <f>IF(AND($N635&gt;' '!O$13,' '!O$13&gt;=$C635),1,0)</f>
        <v>0</v>
      </c>
      <c r="N635" s="26">
        <v>4412000</v>
      </c>
      <c r="O635" s="17">
        <v>3086400</v>
      </c>
      <c r="P635" s="17">
        <v>3086400</v>
      </c>
      <c r="Q635" s="17">
        <v>3086400</v>
      </c>
      <c r="R635" s="17">
        <v>3086400</v>
      </c>
      <c r="S635" s="17">
        <v>3086400</v>
      </c>
      <c r="T635" s="17">
        <v>3086400</v>
      </c>
      <c r="U635" s="17">
        <v>3086400</v>
      </c>
      <c r="V635" s="17">
        <v>3086400</v>
      </c>
      <c r="W635" s="17">
        <v>3086400</v>
      </c>
      <c r="X635" s="17">
        <v>3086400</v>
      </c>
    </row>
    <row r="636" spans="2:24">
      <c r="B636" s="20">
        <v>4</v>
      </c>
      <c r="C636" s="25">
        <v>4412000</v>
      </c>
      <c r="D636" s="11">
        <f>IF(AND($N636&gt;' '!F$13,' '!F$13&gt;=$C636),1,0)</f>
        <v>0</v>
      </c>
      <c r="E636" s="11">
        <f>IF(AND($N636&gt;' '!G$13,' '!G$13&gt;=$C636),1,0)</f>
        <v>0</v>
      </c>
      <c r="F636" s="11">
        <f>IF(AND($N636&gt;' '!H$13,' '!H$13&gt;=$C636),1,0)</f>
        <v>0</v>
      </c>
      <c r="G636" s="11">
        <f>IF(AND($N636&gt;' '!I$13,' '!I$13&gt;=$C636),1,0)</f>
        <v>0</v>
      </c>
      <c r="H636" s="11">
        <f>IF(AND($N636&gt;' '!J$13,' '!J$13&gt;=$C636),1,0)</f>
        <v>0</v>
      </c>
      <c r="I636" s="11">
        <f>IF(AND($N636&gt;' '!K$13,' '!K$13&gt;=$C636),1,0)</f>
        <v>0</v>
      </c>
      <c r="J636" s="11">
        <f>IF(AND($N636&gt;' '!L$13,' '!L$13&gt;=$C636),1,0)</f>
        <v>0</v>
      </c>
      <c r="K636" s="11">
        <f>IF(AND($N636&gt;' '!M$13,' '!M$13&gt;=$C636),1,0)</f>
        <v>0</v>
      </c>
      <c r="L636" s="11">
        <f>IF(AND($N636&gt;' '!N$13,' '!N$13&gt;=$C636),1,0)</f>
        <v>0</v>
      </c>
      <c r="M636" s="11">
        <f>IF(AND($N636&gt;' '!O$13,' '!O$13&gt;=$C636),1,0)</f>
        <v>0</v>
      </c>
      <c r="N636" s="25">
        <v>4416000</v>
      </c>
      <c r="O636" s="17">
        <v>3089600</v>
      </c>
      <c r="P636" s="17">
        <v>3089600</v>
      </c>
      <c r="Q636" s="17">
        <v>3089600</v>
      </c>
      <c r="R636" s="17">
        <v>3089600</v>
      </c>
      <c r="S636" s="17">
        <v>3089600</v>
      </c>
      <c r="T636" s="17">
        <v>3089600</v>
      </c>
      <c r="U636" s="17">
        <v>3089600</v>
      </c>
      <c r="V636" s="17">
        <v>3089600</v>
      </c>
      <c r="W636" s="17">
        <v>3089600</v>
      </c>
      <c r="X636" s="17">
        <v>3089600</v>
      </c>
    </row>
    <row r="637" spans="2:24">
      <c r="B637" s="18">
        <v>5</v>
      </c>
      <c r="C637" s="25">
        <v>4416000</v>
      </c>
      <c r="D637" s="11">
        <f>IF(AND($N637&gt;' '!F$13,' '!F$13&gt;=$C637),1,0)</f>
        <v>0</v>
      </c>
      <c r="E637" s="11">
        <f>IF(AND($N637&gt;' '!G$13,' '!G$13&gt;=$C637),1,0)</f>
        <v>0</v>
      </c>
      <c r="F637" s="11">
        <f>IF(AND($N637&gt;' '!H$13,' '!H$13&gt;=$C637),1,0)</f>
        <v>0</v>
      </c>
      <c r="G637" s="11">
        <f>IF(AND($N637&gt;' '!I$13,' '!I$13&gt;=$C637),1,0)</f>
        <v>0</v>
      </c>
      <c r="H637" s="11">
        <f>IF(AND($N637&gt;' '!J$13,' '!J$13&gt;=$C637),1,0)</f>
        <v>0</v>
      </c>
      <c r="I637" s="11">
        <f>IF(AND($N637&gt;' '!K$13,' '!K$13&gt;=$C637),1,0)</f>
        <v>0</v>
      </c>
      <c r="J637" s="11">
        <f>IF(AND($N637&gt;' '!L$13,' '!L$13&gt;=$C637),1,0)</f>
        <v>0</v>
      </c>
      <c r="K637" s="11">
        <f>IF(AND($N637&gt;' '!M$13,' '!M$13&gt;=$C637),1,0)</f>
        <v>0</v>
      </c>
      <c r="L637" s="11">
        <f>IF(AND($N637&gt;' '!N$13,' '!N$13&gt;=$C637),1,0)</f>
        <v>0</v>
      </c>
      <c r="M637" s="11">
        <f>IF(AND($N637&gt;' '!O$13,' '!O$13&gt;=$C637),1,0)</f>
        <v>0</v>
      </c>
      <c r="N637" s="25">
        <v>4420000</v>
      </c>
      <c r="O637" s="17">
        <v>3092800</v>
      </c>
      <c r="P637" s="17">
        <v>3092800</v>
      </c>
      <c r="Q637" s="17">
        <v>3092800</v>
      </c>
      <c r="R637" s="17">
        <v>3092800</v>
      </c>
      <c r="S637" s="17">
        <v>3092800</v>
      </c>
      <c r="T637" s="17">
        <v>3092800</v>
      </c>
      <c r="U637" s="17">
        <v>3092800</v>
      </c>
      <c r="V637" s="17">
        <v>3092800</v>
      </c>
      <c r="W637" s="17">
        <v>3092800</v>
      </c>
      <c r="X637" s="17">
        <v>3092800</v>
      </c>
    </row>
    <row r="638" spans="2:24">
      <c r="B638" s="20">
        <v>1</v>
      </c>
      <c r="C638" s="25">
        <v>4420000</v>
      </c>
      <c r="D638" s="11">
        <f>IF(AND($N638&gt;' '!F$13,' '!F$13&gt;=$C638),1,0)</f>
        <v>0</v>
      </c>
      <c r="E638" s="11">
        <f>IF(AND($N638&gt;' '!G$13,' '!G$13&gt;=$C638),1,0)</f>
        <v>0</v>
      </c>
      <c r="F638" s="11">
        <f>IF(AND($N638&gt;' '!H$13,' '!H$13&gt;=$C638),1,0)</f>
        <v>0</v>
      </c>
      <c r="G638" s="11">
        <f>IF(AND($N638&gt;' '!I$13,' '!I$13&gt;=$C638),1,0)</f>
        <v>0</v>
      </c>
      <c r="H638" s="11">
        <f>IF(AND($N638&gt;' '!J$13,' '!J$13&gt;=$C638),1,0)</f>
        <v>0</v>
      </c>
      <c r="I638" s="11">
        <f>IF(AND($N638&gt;' '!K$13,' '!K$13&gt;=$C638),1,0)</f>
        <v>0</v>
      </c>
      <c r="J638" s="11">
        <f>IF(AND($N638&gt;' '!L$13,' '!L$13&gt;=$C638),1,0)</f>
        <v>0</v>
      </c>
      <c r="K638" s="11">
        <f>IF(AND($N638&gt;' '!M$13,' '!M$13&gt;=$C638),1,0)</f>
        <v>0</v>
      </c>
      <c r="L638" s="11">
        <f>IF(AND($N638&gt;' '!N$13,' '!N$13&gt;=$C638),1,0)</f>
        <v>0</v>
      </c>
      <c r="M638" s="11">
        <f>IF(AND($N638&gt;' '!O$13,' '!O$13&gt;=$C638),1,0)</f>
        <v>0</v>
      </c>
      <c r="N638" s="25">
        <v>4424000</v>
      </c>
      <c r="O638" s="17">
        <v>3096000</v>
      </c>
      <c r="P638" s="17">
        <v>3096000</v>
      </c>
      <c r="Q638" s="17">
        <v>3096000</v>
      </c>
      <c r="R638" s="17">
        <v>3096000</v>
      </c>
      <c r="S638" s="17">
        <v>3096000</v>
      </c>
      <c r="T638" s="17">
        <v>3096000</v>
      </c>
      <c r="U638" s="17">
        <v>3096000</v>
      </c>
      <c r="V638" s="17">
        <v>3096000</v>
      </c>
      <c r="W638" s="17">
        <v>3096000</v>
      </c>
      <c r="X638" s="17">
        <v>3096000</v>
      </c>
    </row>
    <row r="639" spans="2:24">
      <c r="B639" s="20">
        <v>2</v>
      </c>
      <c r="C639" s="25">
        <v>4424000</v>
      </c>
      <c r="D639" s="11">
        <f>IF(AND($N639&gt;' '!F$13,' '!F$13&gt;=$C639),1,0)</f>
        <v>0</v>
      </c>
      <c r="E639" s="11">
        <f>IF(AND($N639&gt;' '!G$13,' '!G$13&gt;=$C639),1,0)</f>
        <v>0</v>
      </c>
      <c r="F639" s="11">
        <f>IF(AND($N639&gt;' '!H$13,' '!H$13&gt;=$C639),1,0)</f>
        <v>0</v>
      </c>
      <c r="G639" s="11">
        <f>IF(AND($N639&gt;' '!I$13,' '!I$13&gt;=$C639),1,0)</f>
        <v>0</v>
      </c>
      <c r="H639" s="11">
        <f>IF(AND($N639&gt;' '!J$13,' '!J$13&gt;=$C639),1,0)</f>
        <v>0</v>
      </c>
      <c r="I639" s="11">
        <f>IF(AND($N639&gt;' '!K$13,' '!K$13&gt;=$C639),1,0)</f>
        <v>0</v>
      </c>
      <c r="J639" s="11">
        <f>IF(AND($N639&gt;' '!L$13,' '!L$13&gt;=$C639),1,0)</f>
        <v>0</v>
      </c>
      <c r="K639" s="11">
        <f>IF(AND($N639&gt;' '!M$13,' '!M$13&gt;=$C639),1,0)</f>
        <v>0</v>
      </c>
      <c r="L639" s="11">
        <f>IF(AND($N639&gt;' '!N$13,' '!N$13&gt;=$C639),1,0)</f>
        <v>0</v>
      </c>
      <c r="M639" s="11">
        <f>IF(AND($N639&gt;' '!O$13,' '!O$13&gt;=$C639),1,0)</f>
        <v>0</v>
      </c>
      <c r="N639" s="25">
        <v>4428000</v>
      </c>
      <c r="O639" s="17">
        <v>3099200</v>
      </c>
      <c r="P639" s="17">
        <v>3099200</v>
      </c>
      <c r="Q639" s="17">
        <v>3099200</v>
      </c>
      <c r="R639" s="17">
        <v>3099200</v>
      </c>
      <c r="S639" s="17">
        <v>3099200</v>
      </c>
      <c r="T639" s="17">
        <v>3099200</v>
      </c>
      <c r="U639" s="17">
        <v>3099200</v>
      </c>
      <c r="V639" s="17">
        <v>3099200</v>
      </c>
      <c r="W639" s="17">
        <v>3099200</v>
      </c>
      <c r="X639" s="17">
        <v>3099200</v>
      </c>
    </row>
    <row r="640" spans="2:24">
      <c r="B640" s="20">
        <v>3</v>
      </c>
      <c r="C640" s="26">
        <v>4428000</v>
      </c>
      <c r="D640" s="11">
        <f>IF(AND($N640&gt;' '!F$13,' '!F$13&gt;=$C640),1,0)</f>
        <v>0</v>
      </c>
      <c r="E640" s="11">
        <f>IF(AND($N640&gt;' '!G$13,' '!G$13&gt;=$C640),1,0)</f>
        <v>0</v>
      </c>
      <c r="F640" s="11">
        <f>IF(AND($N640&gt;' '!H$13,' '!H$13&gt;=$C640),1,0)</f>
        <v>0</v>
      </c>
      <c r="G640" s="11">
        <f>IF(AND($N640&gt;' '!I$13,' '!I$13&gt;=$C640),1,0)</f>
        <v>0</v>
      </c>
      <c r="H640" s="11">
        <f>IF(AND($N640&gt;' '!J$13,' '!J$13&gt;=$C640),1,0)</f>
        <v>0</v>
      </c>
      <c r="I640" s="11">
        <f>IF(AND($N640&gt;' '!K$13,' '!K$13&gt;=$C640),1,0)</f>
        <v>0</v>
      </c>
      <c r="J640" s="11">
        <f>IF(AND($N640&gt;' '!L$13,' '!L$13&gt;=$C640),1,0)</f>
        <v>0</v>
      </c>
      <c r="K640" s="11">
        <f>IF(AND($N640&gt;' '!M$13,' '!M$13&gt;=$C640),1,0)</f>
        <v>0</v>
      </c>
      <c r="L640" s="11">
        <f>IF(AND($N640&gt;' '!N$13,' '!N$13&gt;=$C640),1,0)</f>
        <v>0</v>
      </c>
      <c r="M640" s="11">
        <f>IF(AND($N640&gt;' '!O$13,' '!O$13&gt;=$C640),1,0)</f>
        <v>0</v>
      </c>
      <c r="N640" s="26">
        <v>4432000</v>
      </c>
      <c r="O640" s="17">
        <v>3102400</v>
      </c>
      <c r="P640" s="17">
        <v>3102400</v>
      </c>
      <c r="Q640" s="17">
        <v>3102400</v>
      </c>
      <c r="R640" s="17">
        <v>3102400</v>
      </c>
      <c r="S640" s="17">
        <v>3102400</v>
      </c>
      <c r="T640" s="17">
        <v>3102400</v>
      </c>
      <c r="U640" s="17">
        <v>3102400</v>
      </c>
      <c r="V640" s="17">
        <v>3102400</v>
      </c>
      <c r="W640" s="17">
        <v>3102400</v>
      </c>
      <c r="X640" s="17">
        <v>3102400</v>
      </c>
    </row>
    <row r="641" spans="2:24">
      <c r="B641" s="20">
        <v>4</v>
      </c>
      <c r="C641" s="25">
        <v>4432000</v>
      </c>
      <c r="D641" s="11">
        <f>IF(AND($N641&gt;' '!F$13,' '!F$13&gt;=$C641),1,0)</f>
        <v>0</v>
      </c>
      <c r="E641" s="11">
        <f>IF(AND($N641&gt;' '!G$13,' '!G$13&gt;=$C641),1,0)</f>
        <v>0</v>
      </c>
      <c r="F641" s="11">
        <f>IF(AND($N641&gt;' '!H$13,' '!H$13&gt;=$C641),1,0)</f>
        <v>0</v>
      </c>
      <c r="G641" s="11">
        <f>IF(AND($N641&gt;' '!I$13,' '!I$13&gt;=$C641),1,0)</f>
        <v>0</v>
      </c>
      <c r="H641" s="11">
        <f>IF(AND($N641&gt;' '!J$13,' '!J$13&gt;=$C641),1,0)</f>
        <v>0</v>
      </c>
      <c r="I641" s="11">
        <f>IF(AND($N641&gt;' '!K$13,' '!K$13&gt;=$C641),1,0)</f>
        <v>0</v>
      </c>
      <c r="J641" s="11">
        <f>IF(AND($N641&gt;' '!L$13,' '!L$13&gt;=$C641),1,0)</f>
        <v>0</v>
      </c>
      <c r="K641" s="11">
        <f>IF(AND($N641&gt;' '!M$13,' '!M$13&gt;=$C641),1,0)</f>
        <v>0</v>
      </c>
      <c r="L641" s="11">
        <f>IF(AND($N641&gt;' '!N$13,' '!N$13&gt;=$C641),1,0)</f>
        <v>0</v>
      </c>
      <c r="M641" s="11">
        <f>IF(AND($N641&gt;' '!O$13,' '!O$13&gt;=$C641),1,0)</f>
        <v>0</v>
      </c>
      <c r="N641" s="25">
        <v>4436000</v>
      </c>
      <c r="O641" s="17">
        <v>3105600</v>
      </c>
      <c r="P641" s="17">
        <v>3105600</v>
      </c>
      <c r="Q641" s="17">
        <v>3105600</v>
      </c>
      <c r="R641" s="17">
        <v>3105600</v>
      </c>
      <c r="S641" s="17">
        <v>3105600</v>
      </c>
      <c r="T641" s="17">
        <v>3105600</v>
      </c>
      <c r="U641" s="17">
        <v>3105600</v>
      </c>
      <c r="V641" s="17">
        <v>3105600</v>
      </c>
      <c r="W641" s="17">
        <v>3105600</v>
      </c>
      <c r="X641" s="17">
        <v>3105600</v>
      </c>
    </row>
    <row r="642" spans="2:24">
      <c r="B642" s="18">
        <v>5</v>
      </c>
      <c r="C642" s="25">
        <v>4436000</v>
      </c>
      <c r="D642" s="11">
        <f>IF(AND($N642&gt;' '!F$13,' '!F$13&gt;=$C642),1,0)</f>
        <v>0</v>
      </c>
      <c r="E642" s="11">
        <f>IF(AND($N642&gt;' '!G$13,' '!G$13&gt;=$C642),1,0)</f>
        <v>0</v>
      </c>
      <c r="F642" s="11">
        <f>IF(AND($N642&gt;' '!H$13,' '!H$13&gt;=$C642),1,0)</f>
        <v>0</v>
      </c>
      <c r="G642" s="11">
        <f>IF(AND($N642&gt;' '!I$13,' '!I$13&gt;=$C642),1,0)</f>
        <v>0</v>
      </c>
      <c r="H642" s="11">
        <f>IF(AND($N642&gt;' '!J$13,' '!J$13&gt;=$C642),1,0)</f>
        <v>0</v>
      </c>
      <c r="I642" s="11">
        <f>IF(AND($N642&gt;' '!K$13,' '!K$13&gt;=$C642),1,0)</f>
        <v>0</v>
      </c>
      <c r="J642" s="11">
        <f>IF(AND($N642&gt;' '!L$13,' '!L$13&gt;=$C642),1,0)</f>
        <v>0</v>
      </c>
      <c r="K642" s="11">
        <f>IF(AND($N642&gt;' '!M$13,' '!M$13&gt;=$C642),1,0)</f>
        <v>0</v>
      </c>
      <c r="L642" s="11">
        <f>IF(AND($N642&gt;' '!N$13,' '!N$13&gt;=$C642),1,0)</f>
        <v>0</v>
      </c>
      <c r="M642" s="11">
        <f>IF(AND($N642&gt;' '!O$13,' '!O$13&gt;=$C642),1,0)</f>
        <v>0</v>
      </c>
      <c r="N642" s="25">
        <v>4440000</v>
      </c>
      <c r="O642" s="17">
        <v>3108800</v>
      </c>
      <c r="P642" s="17">
        <v>3108800</v>
      </c>
      <c r="Q642" s="17">
        <v>3108800</v>
      </c>
      <c r="R642" s="17">
        <v>3108800</v>
      </c>
      <c r="S642" s="17">
        <v>3108800</v>
      </c>
      <c r="T642" s="17">
        <v>3108800</v>
      </c>
      <c r="U642" s="17">
        <v>3108800</v>
      </c>
      <c r="V642" s="17">
        <v>3108800</v>
      </c>
      <c r="W642" s="17">
        <v>3108800</v>
      </c>
      <c r="X642" s="17">
        <v>3108800</v>
      </c>
    </row>
    <row r="643" spans="2:24">
      <c r="B643" s="20">
        <v>1</v>
      </c>
      <c r="C643" s="25">
        <v>4440000</v>
      </c>
      <c r="D643" s="11">
        <f>IF(AND($N643&gt;' '!F$13,' '!F$13&gt;=$C643),1,0)</f>
        <v>0</v>
      </c>
      <c r="E643" s="11">
        <f>IF(AND($N643&gt;' '!G$13,' '!G$13&gt;=$C643),1,0)</f>
        <v>0</v>
      </c>
      <c r="F643" s="11">
        <f>IF(AND($N643&gt;' '!H$13,' '!H$13&gt;=$C643),1,0)</f>
        <v>0</v>
      </c>
      <c r="G643" s="11">
        <f>IF(AND($N643&gt;' '!I$13,' '!I$13&gt;=$C643),1,0)</f>
        <v>0</v>
      </c>
      <c r="H643" s="11">
        <f>IF(AND($N643&gt;' '!J$13,' '!J$13&gt;=$C643),1,0)</f>
        <v>0</v>
      </c>
      <c r="I643" s="11">
        <f>IF(AND($N643&gt;' '!K$13,' '!K$13&gt;=$C643),1,0)</f>
        <v>0</v>
      </c>
      <c r="J643" s="11">
        <f>IF(AND($N643&gt;' '!L$13,' '!L$13&gt;=$C643),1,0)</f>
        <v>0</v>
      </c>
      <c r="K643" s="11">
        <f>IF(AND($N643&gt;' '!M$13,' '!M$13&gt;=$C643),1,0)</f>
        <v>0</v>
      </c>
      <c r="L643" s="11">
        <f>IF(AND($N643&gt;' '!N$13,' '!N$13&gt;=$C643),1,0)</f>
        <v>0</v>
      </c>
      <c r="M643" s="11">
        <f>IF(AND($N643&gt;' '!O$13,' '!O$13&gt;=$C643),1,0)</f>
        <v>0</v>
      </c>
      <c r="N643" s="25">
        <v>4444000</v>
      </c>
      <c r="O643" s="17">
        <v>3112000</v>
      </c>
      <c r="P643" s="17">
        <v>3112000</v>
      </c>
      <c r="Q643" s="17">
        <v>3112000</v>
      </c>
      <c r="R643" s="17">
        <v>3112000</v>
      </c>
      <c r="S643" s="17">
        <v>3112000</v>
      </c>
      <c r="T643" s="17">
        <v>3112000</v>
      </c>
      <c r="U643" s="17">
        <v>3112000</v>
      </c>
      <c r="V643" s="17">
        <v>3112000</v>
      </c>
      <c r="W643" s="17">
        <v>3112000</v>
      </c>
      <c r="X643" s="17">
        <v>3112000</v>
      </c>
    </row>
    <row r="644" spans="2:24">
      <c r="B644" s="20">
        <v>2</v>
      </c>
      <c r="C644" s="25">
        <v>4444000</v>
      </c>
      <c r="D644" s="11">
        <f>IF(AND($N644&gt;' '!F$13,' '!F$13&gt;=$C644),1,0)</f>
        <v>0</v>
      </c>
      <c r="E644" s="11">
        <f>IF(AND($N644&gt;' '!G$13,' '!G$13&gt;=$C644),1,0)</f>
        <v>0</v>
      </c>
      <c r="F644" s="11">
        <f>IF(AND($N644&gt;' '!H$13,' '!H$13&gt;=$C644),1,0)</f>
        <v>0</v>
      </c>
      <c r="G644" s="11">
        <f>IF(AND($N644&gt;' '!I$13,' '!I$13&gt;=$C644),1,0)</f>
        <v>0</v>
      </c>
      <c r="H644" s="11">
        <f>IF(AND($N644&gt;' '!J$13,' '!J$13&gt;=$C644),1,0)</f>
        <v>0</v>
      </c>
      <c r="I644" s="11">
        <f>IF(AND($N644&gt;' '!K$13,' '!K$13&gt;=$C644),1,0)</f>
        <v>0</v>
      </c>
      <c r="J644" s="11">
        <f>IF(AND($N644&gt;' '!L$13,' '!L$13&gt;=$C644),1,0)</f>
        <v>0</v>
      </c>
      <c r="K644" s="11">
        <f>IF(AND($N644&gt;' '!M$13,' '!M$13&gt;=$C644),1,0)</f>
        <v>0</v>
      </c>
      <c r="L644" s="11">
        <f>IF(AND($N644&gt;' '!N$13,' '!N$13&gt;=$C644),1,0)</f>
        <v>0</v>
      </c>
      <c r="M644" s="11">
        <f>IF(AND($N644&gt;' '!O$13,' '!O$13&gt;=$C644),1,0)</f>
        <v>0</v>
      </c>
      <c r="N644" s="25">
        <v>4448000</v>
      </c>
      <c r="O644" s="17">
        <v>3115200</v>
      </c>
      <c r="P644" s="17">
        <v>3115200</v>
      </c>
      <c r="Q644" s="17">
        <v>3115200</v>
      </c>
      <c r="R644" s="17">
        <v>3115200</v>
      </c>
      <c r="S644" s="17">
        <v>3115200</v>
      </c>
      <c r="T644" s="17">
        <v>3115200</v>
      </c>
      <c r="U644" s="17">
        <v>3115200</v>
      </c>
      <c r="V644" s="17">
        <v>3115200</v>
      </c>
      <c r="W644" s="17">
        <v>3115200</v>
      </c>
      <c r="X644" s="17">
        <v>3115200</v>
      </c>
    </row>
    <row r="645" spans="2:24">
      <c r="B645" s="20">
        <v>3</v>
      </c>
      <c r="C645" s="26">
        <v>4448000</v>
      </c>
      <c r="D645" s="11">
        <f>IF(AND($N645&gt;' '!F$13,' '!F$13&gt;=$C645),1,0)</f>
        <v>0</v>
      </c>
      <c r="E645" s="11">
        <f>IF(AND($N645&gt;' '!G$13,' '!G$13&gt;=$C645),1,0)</f>
        <v>0</v>
      </c>
      <c r="F645" s="11">
        <f>IF(AND($N645&gt;' '!H$13,' '!H$13&gt;=$C645),1,0)</f>
        <v>0</v>
      </c>
      <c r="G645" s="11">
        <f>IF(AND($N645&gt;' '!I$13,' '!I$13&gt;=$C645),1,0)</f>
        <v>0</v>
      </c>
      <c r="H645" s="11">
        <f>IF(AND($N645&gt;' '!J$13,' '!J$13&gt;=$C645),1,0)</f>
        <v>0</v>
      </c>
      <c r="I645" s="11">
        <f>IF(AND($N645&gt;' '!K$13,' '!K$13&gt;=$C645),1,0)</f>
        <v>0</v>
      </c>
      <c r="J645" s="11">
        <f>IF(AND($N645&gt;' '!L$13,' '!L$13&gt;=$C645),1,0)</f>
        <v>0</v>
      </c>
      <c r="K645" s="11">
        <f>IF(AND($N645&gt;' '!M$13,' '!M$13&gt;=$C645),1,0)</f>
        <v>0</v>
      </c>
      <c r="L645" s="11">
        <f>IF(AND($N645&gt;' '!N$13,' '!N$13&gt;=$C645),1,0)</f>
        <v>0</v>
      </c>
      <c r="M645" s="11">
        <f>IF(AND($N645&gt;' '!O$13,' '!O$13&gt;=$C645),1,0)</f>
        <v>0</v>
      </c>
      <c r="N645" s="26">
        <v>4452000</v>
      </c>
      <c r="O645" s="17">
        <v>3118400</v>
      </c>
      <c r="P645" s="17">
        <v>3118400</v>
      </c>
      <c r="Q645" s="17">
        <v>3118400</v>
      </c>
      <c r="R645" s="17">
        <v>3118400</v>
      </c>
      <c r="S645" s="17">
        <v>3118400</v>
      </c>
      <c r="T645" s="17">
        <v>3118400</v>
      </c>
      <c r="U645" s="17">
        <v>3118400</v>
      </c>
      <c r="V645" s="17">
        <v>3118400</v>
      </c>
      <c r="W645" s="17">
        <v>3118400</v>
      </c>
      <c r="X645" s="17">
        <v>3118400</v>
      </c>
    </row>
    <row r="646" spans="2:24">
      <c r="B646" s="20">
        <v>4</v>
      </c>
      <c r="C646" s="25">
        <v>4452000</v>
      </c>
      <c r="D646" s="11">
        <f>IF(AND($N646&gt;' '!F$13,' '!F$13&gt;=$C646),1,0)</f>
        <v>0</v>
      </c>
      <c r="E646" s="11">
        <f>IF(AND($N646&gt;' '!G$13,' '!G$13&gt;=$C646),1,0)</f>
        <v>0</v>
      </c>
      <c r="F646" s="11">
        <f>IF(AND($N646&gt;' '!H$13,' '!H$13&gt;=$C646),1,0)</f>
        <v>0</v>
      </c>
      <c r="G646" s="11">
        <f>IF(AND($N646&gt;' '!I$13,' '!I$13&gt;=$C646),1,0)</f>
        <v>0</v>
      </c>
      <c r="H646" s="11">
        <f>IF(AND($N646&gt;' '!J$13,' '!J$13&gt;=$C646),1,0)</f>
        <v>0</v>
      </c>
      <c r="I646" s="11">
        <f>IF(AND($N646&gt;' '!K$13,' '!K$13&gt;=$C646),1,0)</f>
        <v>0</v>
      </c>
      <c r="J646" s="11">
        <f>IF(AND($N646&gt;' '!L$13,' '!L$13&gt;=$C646),1,0)</f>
        <v>0</v>
      </c>
      <c r="K646" s="11">
        <f>IF(AND($N646&gt;' '!M$13,' '!M$13&gt;=$C646),1,0)</f>
        <v>0</v>
      </c>
      <c r="L646" s="11">
        <f>IF(AND($N646&gt;' '!N$13,' '!N$13&gt;=$C646),1,0)</f>
        <v>0</v>
      </c>
      <c r="M646" s="11">
        <f>IF(AND($N646&gt;' '!O$13,' '!O$13&gt;=$C646),1,0)</f>
        <v>0</v>
      </c>
      <c r="N646" s="25">
        <v>4456000</v>
      </c>
      <c r="O646" s="17">
        <v>3121600</v>
      </c>
      <c r="P646" s="17">
        <v>3121600</v>
      </c>
      <c r="Q646" s="17">
        <v>3121600</v>
      </c>
      <c r="R646" s="17">
        <v>3121600</v>
      </c>
      <c r="S646" s="17">
        <v>3121600</v>
      </c>
      <c r="T646" s="17">
        <v>3121600</v>
      </c>
      <c r="U646" s="17">
        <v>3121600</v>
      </c>
      <c r="V646" s="17">
        <v>3121600</v>
      </c>
      <c r="W646" s="17">
        <v>3121600</v>
      </c>
      <c r="X646" s="17">
        <v>3121600</v>
      </c>
    </row>
    <row r="647" spans="2:24">
      <c r="B647" s="18">
        <v>5</v>
      </c>
      <c r="C647" s="25">
        <v>4456000</v>
      </c>
      <c r="D647" s="11">
        <f>IF(AND($N647&gt;' '!F$13,' '!F$13&gt;=$C647),1,0)</f>
        <v>0</v>
      </c>
      <c r="E647" s="11">
        <f>IF(AND($N647&gt;' '!G$13,' '!G$13&gt;=$C647),1,0)</f>
        <v>0</v>
      </c>
      <c r="F647" s="11">
        <f>IF(AND($N647&gt;' '!H$13,' '!H$13&gt;=$C647),1,0)</f>
        <v>0</v>
      </c>
      <c r="G647" s="11">
        <f>IF(AND($N647&gt;' '!I$13,' '!I$13&gt;=$C647),1,0)</f>
        <v>0</v>
      </c>
      <c r="H647" s="11">
        <f>IF(AND($N647&gt;' '!J$13,' '!J$13&gt;=$C647),1,0)</f>
        <v>0</v>
      </c>
      <c r="I647" s="11">
        <f>IF(AND($N647&gt;' '!K$13,' '!K$13&gt;=$C647),1,0)</f>
        <v>0</v>
      </c>
      <c r="J647" s="11">
        <f>IF(AND($N647&gt;' '!L$13,' '!L$13&gt;=$C647),1,0)</f>
        <v>0</v>
      </c>
      <c r="K647" s="11">
        <f>IF(AND($N647&gt;' '!M$13,' '!M$13&gt;=$C647),1,0)</f>
        <v>0</v>
      </c>
      <c r="L647" s="11">
        <f>IF(AND($N647&gt;' '!N$13,' '!N$13&gt;=$C647),1,0)</f>
        <v>0</v>
      </c>
      <c r="M647" s="11">
        <f>IF(AND($N647&gt;' '!O$13,' '!O$13&gt;=$C647),1,0)</f>
        <v>0</v>
      </c>
      <c r="N647" s="25">
        <v>4460000</v>
      </c>
      <c r="O647" s="17">
        <v>3124800</v>
      </c>
      <c r="P647" s="17">
        <v>3124800</v>
      </c>
      <c r="Q647" s="17">
        <v>3124800</v>
      </c>
      <c r="R647" s="17">
        <v>3124800</v>
      </c>
      <c r="S647" s="17">
        <v>3124800</v>
      </c>
      <c r="T647" s="17">
        <v>3124800</v>
      </c>
      <c r="U647" s="17">
        <v>3124800</v>
      </c>
      <c r="V647" s="17">
        <v>3124800</v>
      </c>
      <c r="W647" s="17">
        <v>3124800</v>
      </c>
      <c r="X647" s="17">
        <v>3124800</v>
      </c>
    </row>
    <row r="648" spans="2:24">
      <c r="B648" s="20">
        <v>1</v>
      </c>
      <c r="C648" s="25">
        <v>4460000</v>
      </c>
      <c r="D648" s="11">
        <f>IF(AND($N648&gt;' '!F$13,' '!F$13&gt;=$C648),1,0)</f>
        <v>0</v>
      </c>
      <c r="E648" s="11">
        <f>IF(AND($N648&gt;' '!G$13,' '!G$13&gt;=$C648),1,0)</f>
        <v>0</v>
      </c>
      <c r="F648" s="11">
        <f>IF(AND($N648&gt;' '!H$13,' '!H$13&gt;=$C648),1,0)</f>
        <v>0</v>
      </c>
      <c r="G648" s="11">
        <f>IF(AND($N648&gt;' '!I$13,' '!I$13&gt;=$C648),1,0)</f>
        <v>0</v>
      </c>
      <c r="H648" s="11">
        <f>IF(AND($N648&gt;' '!J$13,' '!J$13&gt;=$C648),1,0)</f>
        <v>0</v>
      </c>
      <c r="I648" s="11">
        <f>IF(AND($N648&gt;' '!K$13,' '!K$13&gt;=$C648),1,0)</f>
        <v>0</v>
      </c>
      <c r="J648" s="11">
        <f>IF(AND($N648&gt;' '!L$13,' '!L$13&gt;=$C648),1,0)</f>
        <v>0</v>
      </c>
      <c r="K648" s="11">
        <f>IF(AND($N648&gt;' '!M$13,' '!M$13&gt;=$C648),1,0)</f>
        <v>0</v>
      </c>
      <c r="L648" s="11">
        <f>IF(AND($N648&gt;' '!N$13,' '!N$13&gt;=$C648),1,0)</f>
        <v>0</v>
      </c>
      <c r="M648" s="11">
        <f>IF(AND($N648&gt;' '!O$13,' '!O$13&gt;=$C648),1,0)</f>
        <v>0</v>
      </c>
      <c r="N648" s="25">
        <v>4464000</v>
      </c>
      <c r="O648" s="17">
        <v>3128000</v>
      </c>
      <c r="P648" s="17">
        <v>3128000</v>
      </c>
      <c r="Q648" s="17">
        <v>3128000</v>
      </c>
      <c r="R648" s="17">
        <v>3128000</v>
      </c>
      <c r="S648" s="17">
        <v>3128000</v>
      </c>
      <c r="T648" s="17">
        <v>3128000</v>
      </c>
      <c r="U648" s="17">
        <v>3128000</v>
      </c>
      <c r="V648" s="17">
        <v>3128000</v>
      </c>
      <c r="W648" s="17">
        <v>3128000</v>
      </c>
      <c r="X648" s="17">
        <v>3128000</v>
      </c>
    </row>
    <row r="649" spans="2:24">
      <c r="B649" s="20">
        <v>2</v>
      </c>
      <c r="C649" s="25">
        <v>4464000</v>
      </c>
      <c r="D649" s="11">
        <f>IF(AND($N649&gt;' '!F$13,' '!F$13&gt;=$C649),1,0)</f>
        <v>0</v>
      </c>
      <c r="E649" s="11">
        <f>IF(AND($N649&gt;' '!G$13,' '!G$13&gt;=$C649),1,0)</f>
        <v>0</v>
      </c>
      <c r="F649" s="11">
        <f>IF(AND($N649&gt;' '!H$13,' '!H$13&gt;=$C649),1,0)</f>
        <v>0</v>
      </c>
      <c r="G649" s="11">
        <f>IF(AND($N649&gt;' '!I$13,' '!I$13&gt;=$C649),1,0)</f>
        <v>0</v>
      </c>
      <c r="H649" s="11">
        <f>IF(AND($N649&gt;' '!J$13,' '!J$13&gt;=$C649),1,0)</f>
        <v>0</v>
      </c>
      <c r="I649" s="11">
        <f>IF(AND($N649&gt;' '!K$13,' '!K$13&gt;=$C649),1,0)</f>
        <v>0</v>
      </c>
      <c r="J649" s="11">
        <f>IF(AND($N649&gt;' '!L$13,' '!L$13&gt;=$C649),1,0)</f>
        <v>0</v>
      </c>
      <c r="K649" s="11">
        <f>IF(AND($N649&gt;' '!M$13,' '!M$13&gt;=$C649),1,0)</f>
        <v>0</v>
      </c>
      <c r="L649" s="11">
        <f>IF(AND($N649&gt;' '!N$13,' '!N$13&gt;=$C649),1,0)</f>
        <v>0</v>
      </c>
      <c r="M649" s="11">
        <f>IF(AND($N649&gt;' '!O$13,' '!O$13&gt;=$C649),1,0)</f>
        <v>0</v>
      </c>
      <c r="N649" s="25">
        <v>4468000</v>
      </c>
      <c r="O649" s="17">
        <v>3131200</v>
      </c>
      <c r="P649" s="17">
        <v>3131200</v>
      </c>
      <c r="Q649" s="17">
        <v>3131200</v>
      </c>
      <c r="R649" s="17">
        <v>3131200</v>
      </c>
      <c r="S649" s="17">
        <v>3131200</v>
      </c>
      <c r="T649" s="17">
        <v>3131200</v>
      </c>
      <c r="U649" s="17">
        <v>3131200</v>
      </c>
      <c r="V649" s="17">
        <v>3131200</v>
      </c>
      <c r="W649" s="17">
        <v>3131200</v>
      </c>
      <c r="X649" s="17">
        <v>3131200</v>
      </c>
    </row>
    <row r="650" spans="2:24">
      <c r="B650" s="20">
        <v>3</v>
      </c>
      <c r="C650" s="26">
        <v>4468000</v>
      </c>
      <c r="D650" s="11">
        <f>IF(AND($N650&gt;' '!F$13,' '!F$13&gt;=$C650),1,0)</f>
        <v>0</v>
      </c>
      <c r="E650" s="11">
        <f>IF(AND($N650&gt;' '!G$13,' '!G$13&gt;=$C650),1,0)</f>
        <v>0</v>
      </c>
      <c r="F650" s="11">
        <f>IF(AND($N650&gt;' '!H$13,' '!H$13&gt;=$C650),1,0)</f>
        <v>0</v>
      </c>
      <c r="G650" s="11">
        <f>IF(AND($N650&gt;' '!I$13,' '!I$13&gt;=$C650),1,0)</f>
        <v>0</v>
      </c>
      <c r="H650" s="11">
        <f>IF(AND($N650&gt;' '!J$13,' '!J$13&gt;=$C650),1,0)</f>
        <v>0</v>
      </c>
      <c r="I650" s="11">
        <f>IF(AND($N650&gt;' '!K$13,' '!K$13&gt;=$C650),1,0)</f>
        <v>0</v>
      </c>
      <c r="J650" s="11">
        <f>IF(AND($N650&gt;' '!L$13,' '!L$13&gt;=$C650),1,0)</f>
        <v>0</v>
      </c>
      <c r="K650" s="11">
        <f>IF(AND($N650&gt;' '!M$13,' '!M$13&gt;=$C650),1,0)</f>
        <v>0</v>
      </c>
      <c r="L650" s="11">
        <f>IF(AND($N650&gt;' '!N$13,' '!N$13&gt;=$C650),1,0)</f>
        <v>0</v>
      </c>
      <c r="M650" s="11">
        <f>IF(AND($N650&gt;' '!O$13,' '!O$13&gt;=$C650),1,0)</f>
        <v>0</v>
      </c>
      <c r="N650" s="26">
        <v>4472000</v>
      </c>
      <c r="O650" s="17">
        <v>3134400</v>
      </c>
      <c r="P650" s="17">
        <v>3134400</v>
      </c>
      <c r="Q650" s="17">
        <v>3134400</v>
      </c>
      <c r="R650" s="17">
        <v>3134400</v>
      </c>
      <c r="S650" s="17">
        <v>3134400</v>
      </c>
      <c r="T650" s="17">
        <v>3134400</v>
      </c>
      <c r="U650" s="17">
        <v>3134400</v>
      </c>
      <c r="V650" s="17">
        <v>3134400</v>
      </c>
      <c r="W650" s="17">
        <v>3134400</v>
      </c>
      <c r="X650" s="17">
        <v>3134400</v>
      </c>
    </row>
    <row r="651" spans="2:24">
      <c r="B651" s="20">
        <v>4</v>
      </c>
      <c r="C651" s="25">
        <v>4472000</v>
      </c>
      <c r="D651" s="11">
        <f>IF(AND($N651&gt;' '!F$13,' '!F$13&gt;=$C651),1,0)</f>
        <v>0</v>
      </c>
      <c r="E651" s="11">
        <f>IF(AND($N651&gt;' '!G$13,' '!G$13&gt;=$C651),1,0)</f>
        <v>0</v>
      </c>
      <c r="F651" s="11">
        <f>IF(AND($N651&gt;' '!H$13,' '!H$13&gt;=$C651),1,0)</f>
        <v>0</v>
      </c>
      <c r="G651" s="11">
        <f>IF(AND($N651&gt;' '!I$13,' '!I$13&gt;=$C651),1,0)</f>
        <v>0</v>
      </c>
      <c r="H651" s="11">
        <f>IF(AND($N651&gt;' '!J$13,' '!J$13&gt;=$C651),1,0)</f>
        <v>0</v>
      </c>
      <c r="I651" s="11">
        <f>IF(AND($N651&gt;' '!K$13,' '!K$13&gt;=$C651),1,0)</f>
        <v>0</v>
      </c>
      <c r="J651" s="11">
        <f>IF(AND($N651&gt;' '!L$13,' '!L$13&gt;=$C651),1,0)</f>
        <v>0</v>
      </c>
      <c r="K651" s="11">
        <f>IF(AND($N651&gt;' '!M$13,' '!M$13&gt;=$C651),1,0)</f>
        <v>0</v>
      </c>
      <c r="L651" s="11">
        <f>IF(AND($N651&gt;' '!N$13,' '!N$13&gt;=$C651),1,0)</f>
        <v>0</v>
      </c>
      <c r="M651" s="11">
        <f>IF(AND($N651&gt;' '!O$13,' '!O$13&gt;=$C651),1,0)</f>
        <v>0</v>
      </c>
      <c r="N651" s="25">
        <v>4476000</v>
      </c>
      <c r="O651" s="17">
        <v>3137600</v>
      </c>
      <c r="P651" s="17">
        <v>3137600</v>
      </c>
      <c r="Q651" s="17">
        <v>3137600</v>
      </c>
      <c r="R651" s="17">
        <v>3137600</v>
      </c>
      <c r="S651" s="17">
        <v>3137600</v>
      </c>
      <c r="T651" s="17">
        <v>3137600</v>
      </c>
      <c r="U651" s="17">
        <v>3137600</v>
      </c>
      <c r="V651" s="17">
        <v>3137600</v>
      </c>
      <c r="W651" s="17">
        <v>3137600</v>
      </c>
      <c r="X651" s="17">
        <v>3137600</v>
      </c>
    </row>
    <row r="652" spans="2:24">
      <c r="B652" s="18">
        <v>5</v>
      </c>
      <c r="C652" s="25">
        <v>4476000</v>
      </c>
      <c r="D652" s="11">
        <f>IF(AND($N652&gt;' '!F$13,' '!F$13&gt;=$C652),1,0)</f>
        <v>0</v>
      </c>
      <c r="E652" s="11">
        <f>IF(AND($N652&gt;' '!G$13,' '!G$13&gt;=$C652),1,0)</f>
        <v>0</v>
      </c>
      <c r="F652" s="11">
        <f>IF(AND($N652&gt;' '!H$13,' '!H$13&gt;=$C652),1,0)</f>
        <v>0</v>
      </c>
      <c r="G652" s="11">
        <f>IF(AND($N652&gt;' '!I$13,' '!I$13&gt;=$C652),1,0)</f>
        <v>0</v>
      </c>
      <c r="H652" s="11">
        <f>IF(AND($N652&gt;' '!J$13,' '!J$13&gt;=$C652),1,0)</f>
        <v>0</v>
      </c>
      <c r="I652" s="11">
        <f>IF(AND($N652&gt;' '!K$13,' '!K$13&gt;=$C652),1,0)</f>
        <v>0</v>
      </c>
      <c r="J652" s="11">
        <f>IF(AND($N652&gt;' '!L$13,' '!L$13&gt;=$C652),1,0)</f>
        <v>0</v>
      </c>
      <c r="K652" s="11">
        <f>IF(AND($N652&gt;' '!M$13,' '!M$13&gt;=$C652),1,0)</f>
        <v>0</v>
      </c>
      <c r="L652" s="11">
        <f>IF(AND($N652&gt;' '!N$13,' '!N$13&gt;=$C652),1,0)</f>
        <v>0</v>
      </c>
      <c r="M652" s="11">
        <f>IF(AND($N652&gt;' '!O$13,' '!O$13&gt;=$C652),1,0)</f>
        <v>0</v>
      </c>
      <c r="N652" s="25">
        <v>4480000</v>
      </c>
      <c r="O652" s="17">
        <v>3140800</v>
      </c>
      <c r="P652" s="17">
        <v>3140800</v>
      </c>
      <c r="Q652" s="17">
        <v>3140800</v>
      </c>
      <c r="R652" s="17">
        <v>3140800</v>
      </c>
      <c r="S652" s="17">
        <v>3140800</v>
      </c>
      <c r="T652" s="17">
        <v>3140800</v>
      </c>
      <c r="U652" s="17">
        <v>3140800</v>
      </c>
      <c r="V652" s="17">
        <v>3140800</v>
      </c>
      <c r="W652" s="17">
        <v>3140800</v>
      </c>
      <c r="X652" s="17">
        <v>3140800</v>
      </c>
    </row>
    <row r="653" spans="2:24">
      <c r="B653" s="20">
        <v>1</v>
      </c>
      <c r="C653" s="25">
        <v>4480000</v>
      </c>
      <c r="D653" s="11">
        <f>IF(AND($N653&gt;' '!F$13,' '!F$13&gt;=$C653),1,0)</f>
        <v>0</v>
      </c>
      <c r="E653" s="11">
        <f>IF(AND($N653&gt;' '!G$13,' '!G$13&gt;=$C653),1,0)</f>
        <v>0</v>
      </c>
      <c r="F653" s="11">
        <f>IF(AND($N653&gt;' '!H$13,' '!H$13&gt;=$C653),1,0)</f>
        <v>0</v>
      </c>
      <c r="G653" s="11">
        <f>IF(AND($N653&gt;' '!I$13,' '!I$13&gt;=$C653),1,0)</f>
        <v>0</v>
      </c>
      <c r="H653" s="11">
        <f>IF(AND($N653&gt;' '!J$13,' '!J$13&gt;=$C653),1,0)</f>
        <v>0</v>
      </c>
      <c r="I653" s="11">
        <f>IF(AND($N653&gt;' '!K$13,' '!K$13&gt;=$C653),1,0)</f>
        <v>0</v>
      </c>
      <c r="J653" s="11">
        <f>IF(AND($N653&gt;' '!L$13,' '!L$13&gt;=$C653),1,0)</f>
        <v>0</v>
      </c>
      <c r="K653" s="11">
        <f>IF(AND($N653&gt;' '!M$13,' '!M$13&gt;=$C653),1,0)</f>
        <v>0</v>
      </c>
      <c r="L653" s="11">
        <f>IF(AND($N653&gt;' '!N$13,' '!N$13&gt;=$C653),1,0)</f>
        <v>0</v>
      </c>
      <c r="M653" s="11">
        <f>IF(AND($N653&gt;' '!O$13,' '!O$13&gt;=$C653),1,0)</f>
        <v>0</v>
      </c>
      <c r="N653" s="25">
        <v>4484000</v>
      </c>
      <c r="O653" s="17">
        <v>3144000</v>
      </c>
      <c r="P653" s="17">
        <v>3144000</v>
      </c>
      <c r="Q653" s="17">
        <v>3144000</v>
      </c>
      <c r="R653" s="17">
        <v>3144000</v>
      </c>
      <c r="S653" s="17">
        <v>3144000</v>
      </c>
      <c r="T653" s="17">
        <v>3144000</v>
      </c>
      <c r="U653" s="17">
        <v>3144000</v>
      </c>
      <c r="V653" s="17">
        <v>3144000</v>
      </c>
      <c r="W653" s="17">
        <v>3144000</v>
      </c>
      <c r="X653" s="17">
        <v>3144000</v>
      </c>
    </row>
    <row r="654" spans="2:24">
      <c r="B654" s="20">
        <v>2</v>
      </c>
      <c r="C654" s="25">
        <v>4484000</v>
      </c>
      <c r="D654" s="11">
        <f>IF(AND($N654&gt;' '!F$13,' '!F$13&gt;=$C654),1,0)</f>
        <v>0</v>
      </c>
      <c r="E654" s="11">
        <f>IF(AND($N654&gt;' '!G$13,' '!G$13&gt;=$C654),1,0)</f>
        <v>0</v>
      </c>
      <c r="F654" s="11">
        <f>IF(AND($N654&gt;' '!H$13,' '!H$13&gt;=$C654),1,0)</f>
        <v>0</v>
      </c>
      <c r="G654" s="11">
        <f>IF(AND($N654&gt;' '!I$13,' '!I$13&gt;=$C654),1,0)</f>
        <v>0</v>
      </c>
      <c r="H654" s="11">
        <f>IF(AND($N654&gt;' '!J$13,' '!J$13&gt;=$C654),1,0)</f>
        <v>0</v>
      </c>
      <c r="I654" s="11">
        <f>IF(AND($N654&gt;' '!K$13,' '!K$13&gt;=$C654),1,0)</f>
        <v>0</v>
      </c>
      <c r="J654" s="11">
        <f>IF(AND($N654&gt;' '!L$13,' '!L$13&gt;=$C654),1,0)</f>
        <v>0</v>
      </c>
      <c r="K654" s="11">
        <f>IF(AND($N654&gt;' '!M$13,' '!M$13&gt;=$C654),1,0)</f>
        <v>0</v>
      </c>
      <c r="L654" s="11">
        <f>IF(AND($N654&gt;' '!N$13,' '!N$13&gt;=$C654),1,0)</f>
        <v>0</v>
      </c>
      <c r="M654" s="11">
        <f>IF(AND($N654&gt;' '!O$13,' '!O$13&gt;=$C654),1,0)</f>
        <v>0</v>
      </c>
      <c r="N654" s="25">
        <v>4488000</v>
      </c>
      <c r="O654" s="17">
        <v>3147200</v>
      </c>
      <c r="P654" s="17">
        <v>3147200</v>
      </c>
      <c r="Q654" s="17">
        <v>3147200</v>
      </c>
      <c r="R654" s="17">
        <v>3147200</v>
      </c>
      <c r="S654" s="17">
        <v>3147200</v>
      </c>
      <c r="T654" s="17">
        <v>3147200</v>
      </c>
      <c r="U654" s="17">
        <v>3147200</v>
      </c>
      <c r="V654" s="17">
        <v>3147200</v>
      </c>
      <c r="W654" s="17">
        <v>3147200</v>
      </c>
      <c r="X654" s="17">
        <v>3147200</v>
      </c>
    </row>
    <row r="655" spans="2:24">
      <c r="B655" s="20">
        <v>3</v>
      </c>
      <c r="C655" s="26">
        <v>4488000</v>
      </c>
      <c r="D655" s="11">
        <f>IF(AND($N655&gt;' '!F$13,' '!F$13&gt;=$C655),1,0)</f>
        <v>0</v>
      </c>
      <c r="E655" s="11">
        <f>IF(AND($N655&gt;' '!G$13,' '!G$13&gt;=$C655),1,0)</f>
        <v>0</v>
      </c>
      <c r="F655" s="11">
        <f>IF(AND($N655&gt;' '!H$13,' '!H$13&gt;=$C655),1,0)</f>
        <v>0</v>
      </c>
      <c r="G655" s="11">
        <f>IF(AND($N655&gt;' '!I$13,' '!I$13&gt;=$C655),1,0)</f>
        <v>0</v>
      </c>
      <c r="H655" s="11">
        <f>IF(AND($N655&gt;' '!J$13,' '!J$13&gt;=$C655),1,0)</f>
        <v>0</v>
      </c>
      <c r="I655" s="11">
        <f>IF(AND($N655&gt;' '!K$13,' '!K$13&gt;=$C655),1,0)</f>
        <v>0</v>
      </c>
      <c r="J655" s="11">
        <f>IF(AND($N655&gt;' '!L$13,' '!L$13&gt;=$C655),1,0)</f>
        <v>0</v>
      </c>
      <c r="K655" s="11">
        <f>IF(AND($N655&gt;' '!M$13,' '!M$13&gt;=$C655),1,0)</f>
        <v>0</v>
      </c>
      <c r="L655" s="11">
        <f>IF(AND($N655&gt;' '!N$13,' '!N$13&gt;=$C655),1,0)</f>
        <v>0</v>
      </c>
      <c r="M655" s="11">
        <f>IF(AND($N655&gt;' '!O$13,' '!O$13&gt;=$C655),1,0)</f>
        <v>0</v>
      </c>
      <c r="N655" s="26">
        <v>4492000</v>
      </c>
      <c r="O655" s="17">
        <v>3150400</v>
      </c>
      <c r="P655" s="17">
        <v>3150400</v>
      </c>
      <c r="Q655" s="17">
        <v>3150400</v>
      </c>
      <c r="R655" s="17">
        <v>3150400</v>
      </c>
      <c r="S655" s="17">
        <v>3150400</v>
      </c>
      <c r="T655" s="17">
        <v>3150400</v>
      </c>
      <c r="U655" s="17">
        <v>3150400</v>
      </c>
      <c r="V655" s="17">
        <v>3150400</v>
      </c>
      <c r="W655" s="17">
        <v>3150400</v>
      </c>
      <c r="X655" s="17">
        <v>3150400</v>
      </c>
    </row>
    <row r="656" spans="2:24">
      <c r="B656" s="20">
        <v>4</v>
      </c>
      <c r="C656" s="25">
        <v>4492000</v>
      </c>
      <c r="D656" s="11">
        <f>IF(AND($N656&gt;' '!F$13,' '!F$13&gt;=$C656),1,0)</f>
        <v>0</v>
      </c>
      <c r="E656" s="11">
        <f>IF(AND($N656&gt;' '!G$13,' '!G$13&gt;=$C656),1,0)</f>
        <v>0</v>
      </c>
      <c r="F656" s="11">
        <f>IF(AND($N656&gt;' '!H$13,' '!H$13&gt;=$C656),1,0)</f>
        <v>0</v>
      </c>
      <c r="G656" s="11">
        <f>IF(AND($N656&gt;' '!I$13,' '!I$13&gt;=$C656),1,0)</f>
        <v>0</v>
      </c>
      <c r="H656" s="11">
        <f>IF(AND($N656&gt;' '!J$13,' '!J$13&gt;=$C656),1,0)</f>
        <v>0</v>
      </c>
      <c r="I656" s="11">
        <f>IF(AND($N656&gt;' '!K$13,' '!K$13&gt;=$C656),1,0)</f>
        <v>0</v>
      </c>
      <c r="J656" s="11">
        <f>IF(AND($N656&gt;' '!L$13,' '!L$13&gt;=$C656),1,0)</f>
        <v>0</v>
      </c>
      <c r="K656" s="11">
        <f>IF(AND($N656&gt;' '!M$13,' '!M$13&gt;=$C656),1,0)</f>
        <v>0</v>
      </c>
      <c r="L656" s="11">
        <f>IF(AND($N656&gt;' '!N$13,' '!N$13&gt;=$C656),1,0)</f>
        <v>0</v>
      </c>
      <c r="M656" s="11">
        <f>IF(AND($N656&gt;' '!O$13,' '!O$13&gt;=$C656),1,0)</f>
        <v>0</v>
      </c>
      <c r="N656" s="25">
        <v>4496000</v>
      </c>
      <c r="O656" s="17">
        <v>3153600</v>
      </c>
      <c r="P656" s="17">
        <v>3153600</v>
      </c>
      <c r="Q656" s="17">
        <v>3153600</v>
      </c>
      <c r="R656" s="17">
        <v>3153600</v>
      </c>
      <c r="S656" s="17">
        <v>3153600</v>
      </c>
      <c r="T656" s="17">
        <v>3153600</v>
      </c>
      <c r="U656" s="17">
        <v>3153600</v>
      </c>
      <c r="V656" s="17">
        <v>3153600</v>
      </c>
      <c r="W656" s="17">
        <v>3153600</v>
      </c>
      <c r="X656" s="17">
        <v>3153600</v>
      </c>
    </row>
    <row r="657" spans="2:24">
      <c r="B657" s="18">
        <v>5</v>
      </c>
      <c r="C657" s="25">
        <v>4496000</v>
      </c>
      <c r="D657" s="11">
        <f>IF(AND($N657&gt;' '!F$13,' '!F$13&gt;=$C657),1,0)</f>
        <v>0</v>
      </c>
      <c r="E657" s="11">
        <f>IF(AND($N657&gt;' '!G$13,' '!G$13&gt;=$C657),1,0)</f>
        <v>0</v>
      </c>
      <c r="F657" s="11">
        <f>IF(AND($N657&gt;' '!H$13,' '!H$13&gt;=$C657),1,0)</f>
        <v>0</v>
      </c>
      <c r="G657" s="11">
        <f>IF(AND($N657&gt;' '!I$13,' '!I$13&gt;=$C657),1,0)</f>
        <v>0</v>
      </c>
      <c r="H657" s="11">
        <f>IF(AND($N657&gt;' '!J$13,' '!J$13&gt;=$C657),1,0)</f>
        <v>0</v>
      </c>
      <c r="I657" s="11">
        <f>IF(AND($N657&gt;' '!K$13,' '!K$13&gt;=$C657),1,0)</f>
        <v>0</v>
      </c>
      <c r="J657" s="11">
        <f>IF(AND($N657&gt;' '!L$13,' '!L$13&gt;=$C657),1,0)</f>
        <v>0</v>
      </c>
      <c r="K657" s="11">
        <f>IF(AND($N657&gt;' '!M$13,' '!M$13&gt;=$C657),1,0)</f>
        <v>0</v>
      </c>
      <c r="L657" s="11">
        <f>IF(AND($N657&gt;' '!N$13,' '!N$13&gt;=$C657),1,0)</f>
        <v>0</v>
      </c>
      <c r="M657" s="11">
        <f>IF(AND($N657&gt;' '!O$13,' '!O$13&gt;=$C657),1,0)</f>
        <v>0</v>
      </c>
      <c r="N657" s="25">
        <v>4500000</v>
      </c>
      <c r="O657" s="17">
        <v>3156800</v>
      </c>
      <c r="P657" s="17">
        <v>3156800</v>
      </c>
      <c r="Q657" s="17">
        <v>3156800</v>
      </c>
      <c r="R657" s="17">
        <v>3156800</v>
      </c>
      <c r="S657" s="17">
        <v>3156800</v>
      </c>
      <c r="T657" s="17">
        <v>3156800</v>
      </c>
      <c r="U657" s="17">
        <v>3156800</v>
      </c>
      <c r="V657" s="17">
        <v>3156800</v>
      </c>
      <c r="W657" s="17">
        <v>3156800</v>
      </c>
      <c r="X657" s="17">
        <v>3156800</v>
      </c>
    </row>
    <row r="658" spans="2:24">
      <c r="B658" s="20">
        <v>1</v>
      </c>
      <c r="C658" s="25">
        <v>4500000</v>
      </c>
      <c r="D658" s="11">
        <f>IF(AND($N658&gt;' '!F$13,' '!F$13&gt;=$C658),1,0)</f>
        <v>0</v>
      </c>
      <c r="E658" s="11">
        <f>IF(AND($N658&gt;' '!G$13,' '!G$13&gt;=$C658),1,0)</f>
        <v>0</v>
      </c>
      <c r="F658" s="11">
        <f>IF(AND($N658&gt;' '!H$13,' '!H$13&gt;=$C658),1,0)</f>
        <v>0</v>
      </c>
      <c r="G658" s="11">
        <f>IF(AND($N658&gt;' '!I$13,' '!I$13&gt;=$C658),1,0)</f>
        <v>0</v>
      </c>
      <c r="H658" s="11">
        <f>IF(AND($N658&gt;' '!J$13,' '!J$13&gt;=$C658),1,0)</f>
        <v>0</v>
      </c>
      <c r="I658" s="11">
        <f>IF(AND($N658&gt;' '!K$13,' '!K$13&gt;=$C658),1,0)</f>
        <v>0</v>
      </c>
      <c r="J658" s="11">
        <f>IF(AND($N658&gt;' '!L$13,' '!L$13&gt;=$C658),1,0)</f>
        <v>0</v>
      </c>
      <c r="K658" s="11">
        <f>IF(AND($N658&gt;' '!M$13,' '!M$13&gt;=$C658),1,0)</f>
        <v>0</v>
      </c>
      <c r="L658" s="11">
        <f>IF(AND($N658&gt;' '!N$13,' '!N$13&gt;=$C658),1,0)</f>
        <v>0</v>
      </c>
      <c r="M658" s="11">
        <f>IF(AND($N658&gt;' '!O$13,' '!O$13&gt;=$C658),1,0)</f>
        <v>0</v>
      </c>
      <c r="N658" s="25">
        <v>4504000</v>
      </c>
      <c r="O658" s="17">
        <v>3160000</v>
      </c>
      <c r="P658" s="17">
        <v>3160000</v>
      </c>
      <c r="Q658" s="17">
        <v>3160000</v>
      </c>
      <c r="R658" s="17">
        <v>3160000</v>
      </c>
      <c r="S658" s="17">
        <v>3160000</v>
      </c>
      <c r="T658" s="17">
        <v>3160000</v>
      </c>
      <c r="U658" s="17">
        <v>3160000</v>
      </c>
      <c r="V658" s="17">
        <v>3160000</v>
      </c>
      <c r="W658" s="17">
        <v>3160000</v>
      </c>
      <c r="X658" s="17">
        <v>3160000</v>
      </c>
    </row>
    <row r="659" spans="2:24">
      <c r="B659" s="20">
        <v>2</v>
      </c>
      <c r="C659" s="25">
        <v>4504000</v>
      </c>
      <c r="D659" s="11">
        <f>IF(AND($N659&gt;' '!F$13,' '!F$13&gt;=$C659),1,0)</f>
        <v>0</v>
      </c>
      <c r="E659" s="11">
        <f>IF(AND($N659&gt;' '!G$13,' '!G$13&gt;=$C659),1,0)</f>
        <v>0</v>
      </c>
      <c r="F659" s="11">
        <f>IF(AND($N659&gt;' '!H$13,' '!H$13&gt;=$C659),1,0)</f>
        <v>0</v>
      </c>
      <c r="G659" s="11">
        <f>IF(AND($N659&gt;' '!I$13,' '!I$13&gt;=$C659),1,0)</f>
        <v>0</v>
      </c>
      <c r="H659" s="11">
        <f>IF(AND($N659&gt;' '!J$13,' '!J$13&gt;=$C659),1,0)</f>
        <v>0</v>
      </c>
      <c r="I659" s="11">
        <f>IF(AND($N659&gt;' '!K$13,' '!K$13&gt;=$C659),1,0)</f>
        <v>0</v>
      </c>
      <c r="J659" s="11">
        <f>IF(AND($N659&gt;' '!L$13,' '!L$13&gt;=$C659),1,0)</f>
        <v>0</v>
      </c>
      <c r="K659" s="11">
        <f>IF(AND($N659&gt;' '!M$13,' '!M$13&gt;=$C659),1,0)</f>
        <v>0</v>
      </c>
      <c r="L659" s="11">
        <f>IF(AND($N659&gt;' '!N$13,' '!N$13&gt;=$C659),1,0)</f>
        <v>0</v>
      </c>
      <c r="M659" s="11">
        <f>IF(AND($N659&gt;' '!O$13,' '!O$13&gt;=$C659),1,0)</f>
        <v>0</v>
      </c>
      <c r="N659" s="25">
        <v>4508000</v>
      </c>
      <c r="O659" s="17">
        <v>3163200</v>
      </c>
      <c r="P659" s="17">
        <v>3163200</v>
      </c>
      <c r="Q659" s="17">
        <v>3163200</v>
      </c>
      <c r="R659" s="17">
        <v>3163200</v>
      </c>
      <c r="S659" s="17">
        <v>3163200</v>
      </c>
      <c r="T659" s="17">
        <v>3163200</v>
      </c>
      <c r="U659" s="17">
        <v>3163200</v>
      </c>
      <c r="V659" s="17">
        <v>3163200</v>
      </c>
      <c r="W659" s="17">
        <v>3163200</v>
      </c>
      <c r="X659" s="17">
        <v>3163200</v>
      </c>
    </row>
    <row r="660" spans="2:24">
      <c r="B660" s="20">
        <v>3</v>
      </c>
      <c r="C660" s="26">
        <v>4508000</v>
      </c>
      <c r="D660" s="11">
        <f>IF(AND($N660&gt;' '!F$13,' '!F$13&gt;=$C660),1,0)</f>
        <v>0</v>
      </c>
      <c r="E660" s="11">
        <f>IF(AND($N660&gt;' '!G$13,' '!G$13&gt;=$C660),1,0)</f>
        <v>0</v>
      </c>
      <c r="F660" s="11">
        <f>IF(AND($N660&gt;' '!H$13,' '!H$13&gt;=$C660),1,0)</f>
        <v>0</v>
      </c>
      <c r="G660" s="11">
        <f>IF(AND($N660&gt;' '!I$13,' '!I$13&gt;=$C660),1,0)</f>
        <v>0</v>
      </c>
      <c r="H660" s="11">
        <f>IF(AND($N660&gt;' '!J$13,' '!J$13&gt;=$C660),1,0)</f>
        <v>0</v>
      </c>
      <c r="I660" s="11">
        <f>IF(AND($N660&gt;' '!K$13,' '!K$13&gt;=$C660),1,0)</f>
        <v>0</v>
      </c>
      <c r="J660" s="11">
        <f>IF(AND($N660&gt;' '!L$13,' '!L$13&gt;=$C660),1,0)</f>
        <v>0</v>
      </c>
      <c r="K660" s="11">
        <f>IF(AND($N660&gt;' '!M$13,' '!M$13&gt;=$C660),1,0)</f>
        <v>0</v>
      </c>
      <c r="L660" s="11">
        <f>IF(AND($N660&gt;' '!N$13,' '!N$13&gt;=$C660),1,0)</f>
        <v>0</v>
      </c>
      <c r="M660" s="11">
        <f>IF(AND($N660&gt;' '!O$13,' '!O$13&gt;=$C660),1,0)</f>
        <v>0</v>
      </c>
      <c r="N660" s="26">
        <v>4512000</v>
      </c>
      <c r="O660" s="17">
        <v>3166400</v>
      </c>
      <c r="P660" s="17">
        <v>3166400</v>
      </c>
      <c r="Q660" s="17">
        <v>3166400</v>
      </c>
      <c r="R660" s="17">
        <v>3166400</v>
      </c>
      <c r="S660" s="17">
        <v>3166400</v>
      </c>
      <c r="T660" s="17">
        <v>3166400</v>
      </c>
      <c r="U660" s="17">
        <v>3166400</v>
      </c>
      <c r="V660" s="17">
        <v>3166400</v>
      </c>
      <c r="W660" s="17">
        <v>3166400</v>
      </c>
      <c r="X660" s="17">
        <v>3166400</v>
      </c>
    </row>
    <row r="661" spans="2:24">
      <c r="B661" s="20">
        <v>4</v>
      </c>
      <c r="C661" s="25">
        <v>4512000</v>
      </c>
      <c r="D661" s="11">
        <f>IF(AND($N661&gt;' '!F$13,' '!F$13&gt;=$C661),1,0)</f>
        <v>0</v>
      </c>
      <c r="E661" s="11">
        <f>IF(AND($N661&gt;' '!G$13,' '!G$13&gt;=$C661),1,0)</f>
        <v>0</v>
      </c>
      <c r="F661" s="11">
        <f>IF(AND($N661&gt;' '!H$13,' '!H$13&gt;=$C661),1,0)</f>
        <v>0</v>
      </c>
      <c r="G661" s="11">
        <f>IF(AND($N661&gt;' '!I$13,' '!I$13&gt;=$C661),1,0)</f>
        <v>0</v>
      </c>
      <c r="H661" s="11">
        <f>IF(AND($N661&gt;' '!J$13,' '!J$13&gt;=$C661),1,0)</f>
        <v>0</v>
      </c>
      <c r="I661" s="11">
        <f>IF(AND($N661&gt;' '!K$13,' '!K$13&gt;=$C661),1,0)</f>
        <v>0</v>
      </c>
      <c r="J661" s="11">
        <f>IF(AND($N661&gt;' '!L$13,' '!L$13&gt;=$C661),1,0)</f>
        <v>0</v>
      </c>
      <c r="K661" s="11">
        <f>IF(AND($N661&gt;' '!M$13,' '!M$13&gt;=$C661),1,0)</f>
        <v>0</v>
      </c>
      <c r="L661" s="11">
        <f>IF(AND($N661&gt;' '!N$13,' '!N$13&gt;=$C661),1,0)</f>
        <v>0</v>
      </c>
      <c r="M661" s="11">
        <f>IF(AND($N661&gt;' '!O$13,' '!O$13&gt;=$C661),1,0)</f>
        <v>0</v>
      </c>
      <c r="N661" s="25">
        <v>4516000</v>
      </c>
      <c r="O661" s="17">
        <v>3169600</v>
      </c>
      <c r="P661" s="17">
        <v>3169600</v>
      </c>
      <c r="Q661" s="17">
        <v>3169600</v>
      </c>
      <c r="R661" s="17">
        <v>3169600</v>
      </c>
      <c r="S661" s="17">
        <v>3169600</v>
      </c>
      <c r="T661" s="17">
        <v>3169600</v>
      </c>
      <c r="U661" s="17">
        <v>3169600</v>
      </c>
      <c r="V661" s="17">
        <v>3169600</v>
      </c>
      <c r="W661" s="17">
        <v>3169600</v>
      </c>
      <c r="X661" s="17">
        <v>3169600</v>
      </c>
    </row>
    <row r="662" spans="2:24">
      <c r="B662" s="18">
        <v>5</v>
      </c>
      <c r="C662" s="25">
        <v>4516000</v>
      </c>
      <c r="D662" s="11">
        <f>IF(AND($N662&gt;' '!F$13,' '!F$13&gt;=$C662),1,0)</f>
        <v>0</v>
      </c>
      <c r="E662" s="11">
        <f>IF(AND($N662&gt;' '!G$13,' '!G$13&gt;=$C662),1,0)</f>
        <v>0</v>
      </c>
      <c r="F662" s="11">
        <f>IF(AND($N662&gt;' '!H$13,' '!H$13&gt;=$C662),1,0)</f>
        <v>0</v>
      </c>
      <c r="G662" s="11">
        <f>IF(AND($N662&gt;' '!I$13,' '!I$13&gt;=$C662),1,0)</f>
        <v>0</v>
      </c>
      <c r="H662" s="11">
        <f>IF(AND($N662&gt;' '!J$13,' '!J$13&gt;=$C662),1,0)</f>
        <v>0</v>
      </c>
      <c r="I662" s="11">
        <f>IF(AND($N662&gt;' '!K$13,' '!K$13&gt;=$C662),1,0)</f>
        <v>0</v>
      </c>
      <c r="J662" s="11">
        <f>IF(AND($N662&gt;' '!L$13,' '!L$13&gt;=$C662),1,0)</f>
        <v>0</v>
      </c>
      <c r="K662" s="11">
        <f>IF(AND($N662&gt;' '!M$13,' '!M$13&gt;=$C662),1,0)</f>
        <v>0</v>
      </c>
      <c r="L662" s="11">
        <f>IF(AND($N662&gt;' '!N$13,' '!N$13&gt;=$C662),1,0)</f>
        <v>0</v>
      </c>
      <c r="M662" s="11">
        <f>IF(AND($N662&gt;' '!O$13,' '!O$13&gt;=$C662),1,0)</f>
        <v>0</v>
      </c>
      <c r="N662" s="25">
        <v>4520000</v>
      </c>
      <c r="O662" s="17">
        <v>3172800</v>
      </c>
      <c r="P662" s="17">
        <v>3172800</v>
      </c>
      <c r="Q662" s="17">
        <v>3172800</v>
      </c>
      <c r="R662" s="17">
        <v>3172800</v>
      </c>
      <c r="S662" s="17">
        <v>3172800</v>
      </c>
      <c r="T662" s="17">
        <v>3172800</v>
      </c>
      <c r="U662" s="17">
        <v>3172800</v>
      </c>
      <c r="V662" s="17">
        <v>3172800</v>
      </c>
      <c r="W662" s="17">
        <v>3172800</v>
      </c>
      <c r="X662" s="17">
        <v>3172800</v>
      </c>
    </row>
    <row r="663" spans="2:24">
      <c r="B663" s="20">
        <v>1</v>
      </c>
      <c r="C663" s="25">
        <v>4520000</v>
      </c>
      <c r="D663" s="11">
        <f>IF(AND($N663&gt;' '!F$13,' '!F$13&gt;=$C663),1,0)</f>
        <v>0</v>
      </c>
      <c r="E663" s="11">
        <f>IF(AND($N663&gt;' '!G$13,' '!G$13&gt;=$C663),1,0)</f>
        <v>0</v>
      </c>
      <c r="F663" s="11">
        <f>IF(AND($N663&gt;' '!H$13,' '!H$13&gt;=$C663),1,0)</f>
        <v>0</v>
      </c>
      <c r="G663" s="11">
        <f>IF(AND($N663&gt;' '!I$13,' '!I$13&gt;=$C663),1,0)</f>
        <v>0</v>
      </c>
      <c r="H663" s="11">
        <f>IF(AND($N663&gt;' '!J$13,' '!J$13&gt;=$C663),1,0)</f>
        <v>0</v>
      </c>
      <c r="I663" s="11">
        <f>IF(AND($N663&gt;' '!K$13,' '!K$13&gt;=$C663),1,0)</f>
        <v>0</v>
      </c>
      <c r="J663" s="11">
        <f>IF(AND($N663&gt;' '!L$13,' '!L$13&gt;=$C663),1,0)</f>
        <v>0</v>
      </c>
      <c r="K663" s="11">
        <f>IF(AND($N663&gt;' '!M$13,' '!M$13&gt;=$C663),1,0)</f>
        <v>0</v>
      </c>
      <c r="L663" s="11">
        <f>IF(AND($N663&gt;' '!N$13,' '!N$13&gt;=$C663),1,0)</f>
        <v>0</v>
      </c>
      <c r="M663" s="11">
        <f>IF(AND($N663&gt;' '!O$13,' '!O$13&gt;=$C663),1,0)</f>
        <v>0</v>
      </c>
      <c r="N663" s="25">
        <v>4524000</v>
      </c>
      <c r="O663" s="17">
        <v>3176000</v>
      </c>
      <c r="P663" s="17">
        <v>3176000</v>
      </c>
      <c r="Q663" s="17">
        <v>3176000</v>
      </c>
      <c r="R663" s="17">
        <v>3176000</v>
      </c>
      <c r="S663" s="17">
        <v>3176000</v>
      </c>
      <c r="T663" s="17">
        <v>3176000</v>
      </c>
      <c r="U663" s="17">
        <v>3176000</v>
      </c>
      <c r="V663" s="17">
        <v>3176000</v>
      </c>
      <c r="W663" s="17">
        <v>3176000</v>
      </c>
      <c r="X663" s="17">
        <v>3176000</v>
      </c>
    </row>
    <row r="664" spans="2:24">
      <c r="B664" s="20">
        <v>2</v>
      </c>
      <c r="C664" s="25">
        <v>4524000</v>
      </c>
      <c r="D664" s="11">
        <f>IF(AND($N664&gt;' '!F$13,' '!F$13&gt;=$C664),1,0)</f>
        <v>0</v>
      </c>
      <c r="E664" s="11">
        <f>IF(AND($N664&gt;' '!G$13,' '!G$13&gt;=$C664),1,0)</f>
        <v>0</v>
      </c>
      <c r="F664" s="11">
        <f>IF(AND($N664&gt;' '!H$13,' '!H$13&gt;=$C664),1,0)</f>
        <v>0</v>
      </c>
      <c r="G664" s="11">
        <f>IF(AND($N664&gt;' '!I$13,' '!I$13&gt;=$C664),1,0)</f>
        <v>0</v>
      </c>
      <c r="H664" s="11">
        <f>IF(AND($N664&gt;' '!J$13,' '!J$13&gt;=$C664),1,0)</f>
        <v>0</v>
      </c>
      <c r="I664" s="11">
        <f>IF(AND($N664&gt;' '!K$13,' '!K$13&gt;=$C664),1,0)</f>
        <v>0</v>
      </c>
      <c r="J664" s="11">
        <f>IF(AND($N664&gt;' '!L$13,' '!L$13&gt;=$C664),1,0)</f>
        <v>0</v>
      </c>
      <c r="K664" s="11">
        <f>IF(AND($N664&gt;' '!M$13,' '!M$13&gt;=$C664),1,0)</f>
        <v>0</v>
      </c>
      <c r="L664" s="11">
        <f>IF(AND($N664&gt;' '!N$13,' '!N$13&gt;=$C664),1,0)</f>
        <v>0</v>
      </c>
      <c r="M664" s="11">
        <f>IF(AND($N664&gt;' '!O$13,' '!O$13&gt;=$C664),1,0)</f>
        <v>0</v>
      </c>
      <c r="N664" s="25">
        <v>4528000</v>
      </c>
      <c r="O664" s="17">
        <v>3179200</v>
      </c>
      <c r="P664" s="17">
        <v>3179200</v>
      </c>
      <c r="Q664" s="17">
        <v>3179200</v>
      </c>
      <c r="R664" s="17">
        <v>3179200</v>
      </c>
      <c r="S664" s="17">
        <v>3179200</v>
      </c>
      <c r="T664" s="17">
        <v>3179200</v>
      </c>
      <c r="U664" s="17">
        <v>3179200</v>
      </c>
      <c r="V664" s="17">
        <v>3179200</v>
      </c>
      <c r="W664" s="17">
        <v>3179200</v>
      </c>
      <c r="X664" s="17">
        <v>3179200</v>
      </c>
    </row>
    <row r="665" spans="2:24">
      <c r="B665" s="20">
        <v>3</v>
      </c>
      <c r="C665" s="26">
        <v>4528000</v>
      </c>
      <c r="D665" s="11">
        <f>IF(AND($N665&gt;' '!F$13,' '!F$13&gt;=$C665),1,0)</f>
        <v>0</v>
      </c>
      <c r="E665" s="11">
        <f>IF(AND($N665&gt;' '!G$13,' '!G$13&gt;=$C665),1,0)</f>
        <v>0</v>
      </c>
      <c r="F665" s="11">
        <f>IF(AND($N665&gt;' '!H$13,' '!H$13&gt;=$C665),1,0)</f>
        <v>0</v>
      </c>
      <c r="G665" s="11">
        <f>IF(AND($N665&gt;' '!I$13,' '!I$13&gt;=$C665),1,0)</f>
        <v>0</v>
      </c>
      <c r="H665" s="11">
        <f>IF(AND($N665&gt;' '!J$13,' '!J$13&gt;=$C665),1,0)</f>
        <v>0</v>
      </c>
      <c r="I665" s="11">
        <f>IF(AND($N665&gt;' '!K$13,' '!K$13&gt;=$C665),1,0)</f>
        <v>0</v>
      </c>
      <c r="J665" s="11">
        <f>IF(AND($N665&gt;' '!L$13,' '!L$13&gt;=$C665),1,0)</f>
        <v>0</v>
      </c>
      <c r="K665" s="11">
        <f>IF(AND($N665&gt;' '!M$13,' '!M$13&gt;=$C665),1,0)</f>
        <v>0</v>
      </c>
      <c r="L665" s="11">
        <f>IF(AND($N665&gt;' '!N$13,' '!N$13&gt;=$C665),1,0)</f>
        <v>0</v>
      </c>
      <c r="M665" s="11">
        <f>IF(AND($N665&gt;' '!O$13,' '!O$13&gt;=$C665),1,0)</f>
        <v>0</v>
      </c>
      <c r="N665" s="26">
        <v>4532000</v>
      </c>
      <c r="O665" s="17">
        <v>3182400</v>
      </c>
      <c r="P665" s="17">
        <v>3182400</v>
      </c>
      <c r="Q665" s="17">
        <v>3182400</v>
      </c>
      <c r="R665" s="17">
        <v>3182400</v>
      </c>
      <c r="S665" s="17">
        <v>3182400</v>
      </c>
      <c r="T665" s="17">
        <v>3182400</v>
      </c>
      <c r="U665" s="17">
        <v>3182400</v>
      </c>
      <c r="V665" s="17">
        <v>3182400</v>
      </c>
      <c r="W665" s="17">
        <v>3182400</v>
      </c>
      <c r="X665" s="17">
        <v>3182400</v>
      </c>
    </row>
    <row r="666" spans="2:24">
      <c r="B666" s="20">
        <v>4</v>
      </c>
      <c r="C666" s="25">
        <v>4532000</v>
      </c>
      <c r="D666" s="11">
        <f>IF(AND($N666&gt;' '!F$13,' '!F$13&gt;=$C666),1,0)</f>
        <v>0</v>
      </c>
      <c r="E666" s="11">
        <f>IF(AND($N666&gt;' '!G$13,' '!G$13&gt;=$C666),1,0)</f>
        <v>0</v>
      </c>
      <c r="F666" s="11">
        <f>IF(AND($N666&gt;' '!H$13,' '!H$13&gt;=$C666),1,0)</f>
        <v>0</v>
      </c>
      <c r="G666" s="11">
        <f>IF(AND($N666&gt;' '!I$13,' '!I$13&gt;=$C666),1,0)</f>
        <v>0</v>
      </c>
      <c r="H666" s="11">
        <f>IF(AND($N666&gt;' '!J$13,' '!J$13&gt;=$C666),1,0)</f>
        <v>0</v>
      </c>
      <c r="I666" s="11">
        <f>IF(AND($N666&gt;' '!K$13,' '!K$13&gt;=$C666),1,0)</f>
        <v>0</v>
      </c>
      <c r="J666" s="11">
        <f>IF(AND($N666&gt;' '!L$13,' '!L$13&gt;=$C666),1,0)</f>
        <v>0</v>
      </c>
      <c r="K666" s="11">
        <f>IF(AND($N666&gt;' '!M$13,' '!M$13&gt;=$C666),1,0)</f>
        <v>0</v>
      </c>
      <c r="L666" s="11">
        <f>IF(AND($N666&gt;' '!N$13,' '!N$13&gt;=$C666),1,0)</f>
        <v>0</v>
      </c>
      <c r="M666" s="11">
        <f>IF(AND($N666&gt;' '!O$13,' '!O$13&gt;=$C666),1,0)</f>
        <v>0</v>
      </c>
      <c r="N666" s="25">
        <v>4536000</v>
      </c>
      <c r="O666" s="17">
        <v>3185600</v>
      </c>
      <c r="P666" s="17">
        <v>3185600</v>
      </c>
      <c r="Q666" s="17">
        <v>3185600</v>
      </c>
      <c r="R666" s="17">
        <v>3185600</v>
      </c>
      <c r="S666" s="17">
        <v>3185600</v>
      </c>
      <c r="T666" s="17">
        <v>3185600</v>
      </c>
      <c r="U666" s="17">
        <v>3185600</v>
      </c>
      <c r="V666" s="17">
        <v>3185600</v>
      </c>
      <c r="W666" s="17">
        <v>3185600</v>
      </c>
      <c r="X666" s="17">
        <v>3185600</v>
      </c>
    </row>
    <row r="667" spans="2:24">
      <c r="B667" s="18">
        <v>5</v>
      </c>
      <c r="C667" s="25">
        <v>4536000</v>
      </c>
      <c r="D667" s="11">
        <f>IF(AND($N667&gt;' '!F$13,' '!F$13&gt;=$C667),1,0)</f>
        <v>0</v>
      </c>
      <c r="E667" s="11">
        <f>IF(AND($N667&gt;' '!G$13,' '!G$13&gt;=$C667),1,0)</f>
        <v>0</v>
      </c>
      <c r="F667" s="11">
        <f>IF(AND($N667&gt;' '!H$13,' '!H$13&gt;=$C667),1,0)</f>
        <v>0</v>
      </c>
      <c r="G667" s="11">
        <f>IF(AND($N667&gt;' '!I$13,' '!I$13&gt;=$C667),1,0)</f>
        <v>0</v>
      </c>
      <c r="H667" s="11">
        <f>IF(AND($N667&gt;' '!J$13,' '!J$13&gt;=$C667),1,0)</f>
        <v>0</v>
      </c>
      <c r="I667" s="11">
        <f>IF(AND($N667&gt;' '!K$13,' '!K$13&gt;=$C667),1,0)</f>
        <v>0</v>
      </c>
      <c r="J667" s="11">
        <f>IF(AND($N667&gt;' '!L$13,' '!L$13&gt;=$C667),1,0)</f>
        <v>0</v>
      </c>
      <c r="K667" s="11">
        <f>IF(AND($N667&gt;' '!M$13,' '!M$13&gt;=$C667),1,0)</f>
        <v>0</v>
      </c>
      <c r="L667" s="11">
        <f>IF(AND($N667&gt;' '!N$13,' '!N$13&gt;=$C667),1,0)</f>
        <v>0</v>
      </c>
      <c r="M667" s="11">
        <f>IF(AND($N667&gt;' '!O$13,' '!O$13&gt;=$C667),1,0)</f>
        <v>0</v>
      </c>
      <c r="N667" s="25">
        <v>4540000</v>
      </c>
      <c r="O667" s="17">
        <v>3188800</v>
      </c>
      <c r="P667" s="17">
        <v>3188800</v>
      </c>
      <c r="Q667" s="17">
        <v>3188800</v>
      </c>
      <c r="R667" s="17">
        <v>3188800</v>
      </c>
      <c r="S667" s="17">
        <v>3188800</v>
      </c>
      <c r="T667" s="17">
        <v>3188800</v>
      </c>
      <c r="U667" s="17">
        <v>3188800</v>
      </c>
      <c r="V667" s="17">
        <v>3188800</v>
      </c>
      <c r="W667" s="17">
        <v>3188800</v>
      </c>
      <c r="X667" s="17">
        <v>3188800</v>
      </c>
    </row>
    <row r="668" spans="2:24">
      <c r="B668" s="20">
        <v>1</v>
      </c>
      <c r="C668" s="25">
        <v>4540000</v>
      </c>
      <c r="D668" s="11">
        <f>IF(AND($N668&gt;' '!F$13,' '!F$13&gt;=$C668),1,0)</f>
        <v>0</v>
      </c>
      <c r="E668" s="11">
        <f>IF(AND($N668&gt;' '!G$13,' '!G$13&gt;=$C668),1,0)</f>
        <v>0</v>
      </c>
      <c r="F668" s="11">
        <f>IF(AND($N668&gt;' '!H$13,' '!H$13&gt;=$C668),1,0)</f>
        <v>0</v>
      </c>
      <c r="G668" s="11">
        <f>IF(AND($N668&gt;' '!I$13,' '!I$13&gt;=$C668),1,0)</f>
        <v>0</v>
      </c>
      <c r="H668" s="11">
        <f>IF(AND($N668&gt;' '!J$13,' '!J$13&gt;=$C668),1,0)</f>
        <v>0</v>
      </c>
      <c r="I668" s="11">
        <f>IF(AND($N668&gt;' '!K$13,' '!K$13&gt;=$C668),1,0)</f>
        <v>0</v>
      </c>
      <c r="J668" s="11">
        <f>IF(AND($N668&gt;' '!L$13,' '!L$13&gt;=$C668),1,0)</f>
        <v>0</v>
      </c>
      <c r="K668" s="11">
        <f>IF(AND($N668&gt;' '!M$13,' '!M$13&gt;=$C668),1,0)</f>
        <v>0</v>
      </c>
      <c r="L668" s="11">
        <f>IF(AND($N668&gt;' '!N$13,' '!N$13&gt;=$C668),1,0)</f>
        <v>0</v>
      </c>
      <c r="M668" s="11">
        <f>IF(AND($N668&gt;' '!O$13,' '!O$13&gt;=$C668),1,0)</f>
        <v>0</v>
      </c>
      <c r="N668" s="25">
        <v>4544000</v>
      </c>
      <c r="O668" s="17">
        <v>3192000</v>
      </c>
      <c r="P668" s="17">
        <v>3192000</v>
      </c>
      <c r="Q668" s="17">
        <v>3192000</v>
      </c>
      <c r="R668" s="17">
        <v>3192000</v>
      </c>
      <c r="S668" s="17">
        <v>3192000</v>
      </c>
      <c r="T668" s="17">
        <v>3192000</v>
      </c>
      <c r="U668" s="17">
        <v>3192000</v>
      </c>
      <c r="V668" s="17">
        <v>3192000</v>
      </c>
      <c r="W668" s="17">
        <v>3192000</v>
      </c>
      <c r="X668" s="17">
        <v>3192000</v>
      </c>
    </row>
    <row r="669" spans="2:24">
      <c r="B669" s="20">
        <v>2</v>
      </c>
      <c r="C669" s="25">
        <v>4544000</v>
      </c>
      <c r="D669" s="11">
        <f>IF(AND($N669&gt;' '!F$13,' '!F$13&gt;=$C669),1,0)</f>
        <v>0</v>
      </c>
      <c r="E669" s="11">
        <f>IF(AND($N669&gt;' '!G$13,' '!G$13&gt;=$C669),1,0)</f>
        <v>0</v>
      </c>
      <c r="F669" s="11">
        <f>IF(AND($N669&gt;' '!H$13,' '!H$13&gt;=$C669),1,0)</f>
        <v>0</v>
      </c>
      <c r="G669" s="11">
        <f>IF(AND($N669&gt;' '!I$13,' '!I$13&gt;=$C669),1,0)</f>
        <v>0</v>
      </c>
      <c r="H669" s="11">
        <f>IF(AND($N669&gt;' '!J$13,' '!J$13&gt;=$C669),1,0)</f>
        <v>0</v>
      </c>
      <c r="I669" s="11">
        <f>IF(AND($N669&gt;' '!K$13,' '!K$13&gt;=$C669),1,0)</f>
        <v>0</v>
      </c>
      <c r="J669" s="11">
        <f>IF(AND($N669&gt;' '!L$13,' '!L$13&gt;=$C669),1,0)</f>
        <v>0</v>
      </c>
      <c r="K669" s="11">
        <f>IF(AND($N669&gt;' '!M$13,' '!M$13&gt;=$C669),1,0)</f>
        <v>0</v>
      </c>
      <c r="L669" s="11">
        <f>IF(AND($N669&gt;' '!N$13,' '!N$13&gt;=$C669),1,0)</f>
        <v>0</v>
      </c>
      <c r="M669" s="11">
        <f>IF(AND($N669&gt;' '!O$13,' '!O$13&gt;=$C669),1,0)</f>
        <v>0</v>
      </c>
      <c r="N669" s="25">
        <v>4548000</v>
      </c>
      <c r="O669" s="17">
        <v>3195200</v>
      </c>
      <c r="P669" s="17">
        <v>3195200</v>
      </c>
      <c r="Q669" s="17">
        <v>3195200</v>
      </c>
      <c r="R669" s="17">
        <v>3195200</v>
      </c>
      <c r="S669" s="17">
        <v>3195200</v>
      </c>
      <c r="T669" s="17">
        <v>3195200</v>
      </c>
      <c r="U669" s="17">
        <v>3195200</v>
      </c>
      <c r="V669" s="17">
        <v>3195200</v>
      </c>
      <c r="W669" s="17">
        <v>3195200</v>
      </c>
      <c r="X669" s="17">
        <v>3195200</v>
      </c>
    </row>
    <row r="670" spans="2:24">
      <c r="B670" s="20">
        <v>3</v>
      </c>
      <c r="C670" s="26">
        <v>4548000</v>
      </c>
      <c r="D670" s="11">
        <f>IF(AND($N670&gt;' '!F$13,' '!F$13&gt;=$C670),1,0)</f>
        <v>0</v>
      </c>
      <c r="E670" s="11">
        <f>IF(AND($N670&gt;' '!G$13,' '!G$13&gt;=$C670),1,0)</f>
        <v>0</v>
      </c>
      <c r="F670" s="11">
        <f>IF(AND($N670&gt;' '!H$13,' '!H$13&gt;=$C670),1,0)</f>
        <v>0</v>
      </c>
      <c r="G670" s="11">
        <f>IF(AND($N670&gt;' '!I$13,' '!I$13&gt;=$C670),1,0)</f>
        <v>0</v>
      </c>
      <c r="H670" s="11">
        <f>IF(AND($N670&gt;' '!J$13,' '!J$13&gt;=$C670),1,0)</f>
        <v>0</v>
      </c>
      <c r="I670" s="11">
        <f>IF(AND($N670&gt;' '!K$13,' '!K$13&gt;=$C670),1,0)</f>
        <v>0</v>
      </c>
      <c r="J670" s="11">
        <f>IF(AND($N670&gt;' '!L$13,' '!L$13&gt;=$C670),1,0)</f>
        <v>0</v>
      </c>
      <c r="K670" s="11">
        <f>IF(AND($N670&gt;' '!M$13,' '!M$13&gt;=$C670),1,0)</f>
        <v>0</v>
      </c>
      <c r="L670" s="11">
        <f>IF(AND($N670&gt;' '!N$13,' '!N$13&gt;=$C670),1,0)</f>
        <v>0</v>
      </c>
      <c r="M670" s="11">
        <f>IF(AND($N670&gt;' '!O$13,' '!O$13&gt;=$C670),1,0)</f>
        <v>0</v>
      </c>
      <c r="N670" s="26">
        <v>4552000</v>
      </c>
      <c r="O670" s="17">
        <v>3198400</v>
      </c>
      <c r="P670" s="17">
        <v>3198400</v>
      </c>
      <c r="Q670" s="17">
        <v>3198400</v>
      </c>
      <c r="R670" s="17">
        <v>3198400</v>
      </c>
      <c r="S670" s="17">
        <v>3198400</v>
      </c>
      <c r="T670" s="17">
        <v>3198400</v>
      </c>
      <c r="U670" s="17">
        <v>3198400</v>
      </c>
      <c r="V670" s="17">
        <v>3198400</v>
      </c>
      <c r="W670" s="17">
        <v>3198400</v>
      </c>
      <c r="X670" s="17">
        <v>3198400</v>
      </c>
    </row>
    <row r="671" spans="2:24">
      <c r="B671" s="20">
        <v>4</v>
      </c>
      <c r="C671" s="25">
        <v>4552000</v>
      </c>
      <c r="D671" s="11">
        <f>IF(AND($N671&gt;' '!F$13,' '!F$13&gt;=$C671),1,0)</f>
        <v>0</v>
      </c>
      <c r="E671" s="11">
        <f>IF(AND($N671&gt;' '!G$13,' '!G$13&gt;=$C671),1,0)</f>
        <v>0</v>
      </c>
      <c r="F671" s="11">
        <f>IF(AND($N671&gt;' '!H$13,' '!H$13&gt;=$C671),1,0)</f>
        <v>0</v>
      </c>
      <c r="G671" s="11">
        <f>IF(AND($N671&gt;' '!I$13,' '!I$13&gt;=$C671),1,0)</f>
        <v>0</v>
      </c>
      <c r="H671" s="11">
        <f>IF(AND($N671&gt;' '!J$13,' '!J$13&gt;=$C671),1,0)</f>
        <v>0</v>
      </c>
      <c r="I671" s="11">
        <f>IF(AND($N671&gt;' '!K$13,' '!K$13&gt;=$C671),1,0)</f>
        <v>0</v>
      </c>
      <c r="J671" s="11">
        <f>IF(AND($N671&gt;' '!L$13,' '!L$13&gt;=$C671),1,0)</f>
        <v>0</v>
      </c>
      <c r="K671" s="11">
        <f>IF(AND($N671&gt;' '!M$13,' '!M$13&gt;=$C671),1,0)</f>
        <v>0</v>
      </c>
      <c r="L671" s="11">
        <f>IF(AND($N671&gt;' '!N$13,' '!N$13&gt;=$C671),1,0)</f>
        <v>0</v>
      </c>
      <c r="M671" s="11">
        <f>IF(AND($N671&gt;' '!O$13,' '!O$13&gt;=$C671),1,0)</f>
        <v>0</v>
      </c>
      <c r="N671" s="25">
        <v>4556000</v>
      </c>
      <c r="O671" s="17">
        <v>3201600</v>
      </c>
      <c r="P671" s="17">
        <v>3201600</v>
      </c>
      <c r="Q671" s="17">
        <v>3201600</v>
      </c>
      <c r="R671" s="17">
        <v>3201600</v>
      </c>
      <c r="S671" s="17">
        <v>3201600</v>
      </c>
      <c r="T671" s="17">
        <v>3201600</v>
      </c>
      <c r="U671" s="17">
        <v>3201600</v>
      </c>
      <c r="V671" s="17">
        <v>3201600</v>
      </c>
      <c r="W671" s="17">
        <v>3201600</v>
      </c>
      <c r="X671" s="17">
        <v>3201600</v>
      </c>
    </row>
    <row r="672" spans="2:24">
      <c r="B672" s="18">
        <v>5</v>
      </c>
      <c r="C672" s="25">
        <v>4556000</v>
      </c>
      <c r="D672" s="11">
        <f>IF(AND($N672&gt;' '!F$13,' '!F$13&gt;=$C672),1,0)</f>
        <v>0</v>
      </c>
      <c r="E672" s="11">
        <f>IF(AND($N672&gt;' '!G$13,' '!G$13&gt;=$C672),1,0)</f>
        <v>0</v>
      </c>
      <c r="F672" s="11">
        <f>IF(AND($N672&gt;' '!H$13,' '!H$13&gt;=$C672),1,0)</f>
        <v>0</v>
      </c>
      <c r="G672" s="11">
        <f>IF(AND($N672&gt;' '!I$13,' '!I$13&gt;=$C672),1,0)</f>
        <v>0</v>
      </c>
      <c r="H672" s="11">
        <f>IF(AND($N672&gt;' '!J$13,' '!J$13&gt;=$C672),1,0)</f>
        <v>0</v>
      </c>
      <c r="I672" s="11">
        <f>IF(AND($N672&gt;' '!K$13,' '!K$13&gt;=$C672),1,0)</f>
        <v>0</v>
      </c>
      <c r="J672" s="11">
        <f>IF(AND($N672&gt;' '!L$13,' '!L$13&gt;=$C672),1,0)</f>
        <v>0</v>
      </c>
      <c r="K672" s="11">
        <f>IF(AND($N672&gt;' '!M$13,' '!M$13&gt;=$C672),1,0)</f>
        <v>0</v>
      </c>
      <c r="L672" s="11">
        <f>IF(AND($N672&gt;' '!N$13,' '!N$13&gt;=$C672),1,0)</f>
        <v>0</v>
      </c>
      <c r="M672" s="11">
        <f>IF(AND($N672&gt;' '!O$13,' '!O$13&gt;=$C672),1,0)</f>
        <v>0</v>
      </c>
      <c r="N672" s="25">
        <v>4560000</v>
      </c>
      <c r="O672" s="17">
        <v>3204800</v>
      </c>
      <c r="P672" s="17">
        <v>3204800</v>
      </c>
      <c r="Q672" s="17">
        <v>3204800</v>
      </c>
      <c r="R672" s="17">
        <v>3204800</v>
      </c>
      <c r="S672" s="17">
        <v>3204800</v>
      </c>
      <c r="T672" s="17">
        <v>3204800</v>
      </c>
      <c r="U672" s="17">
        <v>3204800</v>
      </c>
      <c r="V672" s="17">
        <v>3204800</v>
      </c>
      <c r="W672" s="17">
        <v>3204800</v>
      </c>
      <c r="X672" s="17">
        <v>3204800</v>
      </c>
    </row>
    <row r="673" spans="2:24">
      <c r="B673" s="20">
        <v>1</v>
      </c>
      <c r="C673" s="25">
        <v>4560000</v>
      </c>
      <c r="D673" s="11">
        <f>IF(AND($N673&gt;' '!F$13,' '!F$13&gt;=$C673),1,0)</f>
        <v>0</v>
      </c>
      <c r="E673" s="11">
        <f>IF(AND($N673&gt;' '!G$13,' '!G$13&gt;=$C673),1,0)</f>
        <v>0</v>
      </c>
      <c r="F673" s="11">
        <f>IF(AND($N673&gt;' '!H$13,' '!H$13&gt;=$C673),1,0)</f>
        <v>0</v>
      </c>
      <c r="G673" s="11">
        <f>IF(AND($N673&gt;' '!I$13,' '!I$13&gt;=$C673),1,0)</f>
        <v>0</v>
      </c>
      <c r="H673" s="11">
        <f>IF(AND($N673&gt;' '!J$13,' '!J$13&gt;=$C673),1,0)</f>
        <v>0</v>
      </c>
      <c r="I673" s="11">
        <f>IF(AND($N673&gt;' '!K$13,' '!K$13&gt;=$C673),1,0)</f>
        <v>0</v>
      </c>
      <c r="J673" s="11">
        <f>IF(AND($N673&gt;' '!L$13,' '!L$13&gt;=$C673),1,0)</f>
        <v>0</v>
      </c>
      <c r="K673" s="11">
        <f>IF(AND($N673&gt;' '!M$13,' '!M$13&gt;=$C673),1,0)</f>
        <v>0</v>
      </c>
      <c r="L673" s="11">
        <f>IF(AND($N673&gt;' '!N$13,' '!N$13&gt;=$C673),1,0)</f>
        <v>0</v>
      </c>
      <c r="M673" s="11">
        <f>IF(AND($N673&gt;' '!O$13,' '!O$13&gt;=$C673),1,0)</f>
        <v>0</v>
      </c>
      <c r="N673" s="25">
        <v>4564000</v>
      </c>
      <c r="O673" s="17">
        <v>3208000</v>
      </c>
      <c r="P673" s="17">
        <v>3208000</v>
      </c>
      <c r="Q673" s="17">
        <v>3208000</v>
      </c>
      <c r="R673" s="17">
        <v>3208000</v>
      </c>
      <c r="S673" s="17">
        <v>3208000</v>
      </c>
      <c r="T673" s="17">
        <v>3208000</v>
      </c>
      <c r="U673" s="17">
        <v>3208000</v>
      </c>
      <c r="V673" s="17">
        <v>3208000</v>
      </c>
      <c r="W673" s="17">
        <v>3208000</v>
      </c>
      <c r="X673" s="17">
        <v>3208000</v>
      </c>
    </row>
    <row r="674" spans="2:24">
      <c r="B674" s="20">
        <v>2</v>
      </c>
      <c r="C674" s="25">
        <v>4564000</v>
      </c>
      <c r="D674" s="11">
        <f>IF(AND($N674&gt;' '!F$13,' '!F$13&gt;=$C674),1,0)</f>
        <v>0</v>
      </c>
      <c r="E674" s="11">
        <f>IF(AND($N674&gt;' '!G$13,' '!G$13&gt;=$C674),1,0)</f>
        <v>0</v>
      </c>
      <c r="F674" s="11">
        <f>IF(AND($N674&gt;' '!H$13,' '!H$13&gt;=$C674),1,0)</f>
        <v>0</v>
      </c>
      <c r="G674" s="11">
        <f>IF(AND($N674&gt;' '!I$13,' '!I$13&gt;=$C674),1,0)</f>
        <v>0</v>
      </c>
      <c r="H674" s="11">
        <f>IF(AND($N674&gt;' '!J$13,' '!J$13&gt;=$C674),1,0)</f>
        <v>0</v>
      </c>
      <c r="I674" s="11">
        <f>IF(AND($N674&gt;' '!K$13,' '!K$13&gt;=$C674),1,0)</f>
        <v>0</v>
      </c>
      <c r="J674" s="11">
        <f>IF(AND($N674&gt;' '!L$13,' '!L$13&gt;=$C674),1,0)</f>
        <v>0</v>
      </c>
      <c r="K674" s="11">
        <f>IF(AND($N674&gt;' '!M$13,' '!M$13&gt;=$C674),1,0)</f>
        <v>0</v>
      </c>
      <c r="L674" s="11">
        <f>IF(AND($N674&gt;' '!N$13,' '!N$13&gt;=$C674),1,0)</f>
        <v>0</v>
      </c>
      <c r="M674" s="11">
        <f>IF(AND($N674&gt;' '!O$13,' '!O$13&gt;=$C674),1,0)</f>
        <v>0</v>
      </c>
      <c r="N674" s="25">
        <v>4568000</v>
      </c>
      <c r="O674" s="17">
        <v>3211200</v>
      </c>
      <c r="P674" s="17">
        <v>3211200</v>
      </c>
      <c r="Q674" s="17">
        <v>3211200</v>
      </c>
      <c r="R674" s="17">
        <v>3211200</v>
      </c>
      <c r="S674" s="17">
        <v>3211200</v>
      </c>
      <c r="T674" s="17">
        <v>3211200</v>
      </c>
      <c r="U674" s="17">
        <v>3211200</v>
      </c>
      <c r="V674" s="17">
        <v>3211200</v>
      </c>
      <c r="W674" s="17">
        <v>3211200</v>
      </c>
      <c r="X674" s="17">
        <v>3211200</v>
      </c>
    </row>
    <row r="675" spans="2:24">
      <c r="B675" s="20">
        <v>3</v>
      </c>
      <c r="C675" s="26">
        <v>4568000</v>
      </c>
      <c r="D675" s="11">
        <f>IF(AND($N675&gt;' '!F$13,' '!F$13&gt;=$C675),1,0)</f>
        <v>0</v>
      </c>
      <c r="E675" s="11">
        <f>IF(AND($N675&gt;' '!G$13,' '!G$13&gt;=$C675),1,0)</f>
        <v>0</v>
      </c>
      <c r="F675" s="11">
        <f>IF(AND($N675&gt;' '!H$13,' '!H$13&gt;=$C675),1,0)</f>
        <v>0</v>
      </c>
      <c r="G675" s="11">
        <f>IF(AND($N675&gt;' '!I$13,' '!I$13&gt;=$C675),1,0)</f>
        <v>0</v>
      </c>
      <c r="H675" s="11">
        <f>IF(AND($N675&gt;' '!J$13,' '!J$13&gt;=$C675),1,0)</f>
        <v>0</v>
      </c>
      <c r="I675" s="11">
        <f>IF(AND($N675&gt;' '!K$13,' '!K$13&gt;=$C675),1,0)</f>
        <v>0</v>
      </c>
      <c r="J675" s="11">
        <f>IF(AND($N675&gt;' '!L$13,' '!L$13&gt;=$C675),1,0)</f>
        <v>0</v>
      </c>
      <c r="K675" s="11">
        <f>IF(AND($N675&gt;' '!M$13,' '!M$13&gt;=$C675),1,0)</f>
        <v>0</v>
      </c>
      <c r="L675" s="11">
        <f>IF(AND($N675&gt;' '!N$13,' '!N$13&gt;=$C675),1,0)</f>
        <v>0</v>
      </c>
      <c r="M675" s="11">
        <f>IF(AND($N675&gt;' '!O$13,' '!O$13&gt;=$C675),1,0)</f>
        <v>0</v>
      </c>
      <c r="N675" s="26">
        <v>4572000</v>
      </c>
      <c r="O675" s="17">
        <v>3214400</v>
      </c>
      <c r="P675" s="17">
        <v>3214400</v>
      </c>
      <c r="Q675" s="17">
        <v>3214400</v>
      </c>
      <c r="R675" s="17">
        <v>3214400</v>
      </c>
      <c r="S675" s="17">
        <v>3214400</v>
      </c>
      <c r="T675" s="17">
        <v>3214400</v>
      </c>
      <c r="U675" s="17">
        <v>3214400</v>
      </c>
      <c r="V675" s="17">
        <v>3214400</v>
      </c>
      <c r="W675" s="17">
        <v>3214400</v>
      </c>
      <c r="X675" s="17">
        <v>3214400</v>
      </c>
    </row>
    <row r="676" spans="2:24">
      <c r="B676" s="20">
        <v>4</v>
      </c>
      <c r="C676" s="25">
        <v>4572000</v>
      </c>
      <c r="D676" s="11">
        <f>IF(AND($N676&gt;' '!F$13,' '!F$13&gt;=$C676),1,0)</f>
        <v>0</v>
      </c>
      <c r="E676" s="11">
        <f>IF(AND($N676&gt;' '!G$13,' '!G$13&gt;=$C676),1,0)</f>
        <v>0</v>
      </c>
      <c r="F676" s="11">
        <f>IF(AND($N676&gt;' '!H$13,' '!H$13&gt;=$C676),1,0)</f>
        <v>0</v>
      </c>
      <c r="G676" s="11">
        <f>IF(AND($N676&gt;' '!I$13,' '!I$13&gt;=$C676),1,0)</f>
        <v>0</v>
      </c>
      <c r="H676" s="11">
        <f>IF(AND($N676&gt;' '!J$13,' '!J$13&gt;=$C676),1,0)</f>
        <v>0</v>
      </c>
      <c r="I676" s="11">
        <f>IF(AND($N676&gt;' '!K$13,' '!K$13&gt;=$C676),1,0)</f>
        <v>0</v>
      </c>
      <c r="J676" s="11">
        <f>IF(AND($N676&gt;' '!L$13,' '!L$13&gt;=$C676),1,0)</f>
        <v>0</v>
      </c>
      <c r="K676" s="11">
        <f>IF(AND($N676&gt;' '!M$13,' '!M$13&gt;=$C676),1,0)</f>
        <v>0</v>
      </c>
      <c r="L676" s="11">
        <f>IF(AND($N676&gt;' '!N$13,' '!N$13&gt;=$C676),1,0)</f>
        <v>0</v>
      </c>
      <c r="M676" s="11">
        <f>IF(AND($N676&gt;' '!O$13,' '!O$13&gt;=$C676),1,0)</f>
        <v>0</v>
      </c>
      <c r="N676" s="25">
        <v>4576000</v>
      </c>
      <c r="O676" s="17">
        <v>3217600</v>
      </c>
      <c r="P676" s="17">
        <v>3217600</v>
      </c>
      <c r="Q676" s="17">
        <v>3217600</v>
      </c>
      <c r="R676" s="17">
        <v>3217600</v>
      </c>
      <c r="S676" s="17">
        <v>3217600</v>
      </c>
      <c r="T676" s="17">
        <v>3217600</v>
      </c>
      <c r="U676" s="17">
        <v>3217600</v>
      </c>
      <c r="V676" s="17">
        <v>3217600</v>
      </c>
      <c r="W676" s="17">
        <v>3217600</v>
      </c>
      <c r="X676" s="17">
        <v>3217600</v>
      </c>
    </row>
    <row r="677" spans="2:24">
      <c r="B677" s="18">
        <v>5</v>
      </c>
      <c r="C677" s="25">
        <v>4576000</v>
      </c>
      <c r="D677" s="11">
        <f>IF(AND($N677&gt;' '!F$13,' '!F$13&gt;=$C677),1,0)</f>
        <v>0</v>
      </c>
      <c r="E677" s="11">
        <f>IF(AND($N677&gt;' '!G$13,' '!G$13&gt;=$C677),1,0)</f>
        <v>0</v>
      </c>
      <c r="F677" s="11">
        <f>IF(AND($N677&gt;' '!H$13,' '!H$13&gt;=$C677),1,0)</f>
        <v>0</v>
      </c>
      <c r="G677" s="11">
        <f>IF(AND($N677&gt;' '!I$13,' '!I$13&gt;=$C677),1,0)</f>
        <v>0</v>
      </c>
      <c r="H677" s="11">
        <f>IF(AND($N677&gt;' '!J$13,' '!J$13&gt;=$C677),1,0)</f>
        <v>0</v>
      </c>
      <c r="I677" s="11">
        <f>IF(AND($N677&gt;' '!K$13,' '!K$13&gt;=$C677),1,0)</f>
        <v>0</v>
      </c>
      <c r="J677" s="11">
        <f>IF(AND($N677&gt;' '!L$13,' '!L$13&gt;=$C677),1,0)</f>
        <v>0</v>
      </c>
      <c r="K677" s="11">
        <f>IF(AND($N677&gt;' '!M$13,' '!M$13&gt;=$C677),1,0)</f>
        <v>0</v>
      </c>
      <c r="L677" s="11">
        <f>IF(AND($N677&gt;' '!N$13,' '!N$13&gt;=$C677),1,0)</f>
        <v>0</v>
      </c>
      <c r="M677" s="11">
        <f>IF(AND($N677&gt;' '!O$13,' '!O$13&gt;=$C677),1,0)</f>
        <v>0</v>
      </c>
      <c r="N677" s="25">
        <v>4580000</v>
      </c>
      <c r="O677" s="17">
        <v>3220800</v>
      </c>
      <c r="P677" s="17">
        <v>3220800</v>
      </c>
      <c r="Q677" s="17">
        <v>3220800</v>
      </c>
      <c r="R677" s="17">
        <v>3220800</v>
      </c>
      <c r="S677" s="17">
        <v>3220800</v>
      </c>
      <c r="T677" s="17">
        <v>3220800</v>
      </c>
      <c r="U677" s="17">
        <v>3220800</v>
      </c>
      <c r="V677" s="17">
        <v>3220800</v>
      </c>
      <c r="W677" s="17">
        <v>3220800</v>
      </c>
      <c r="X677" s="17">
        <v>3220800</v>
      </c>
    </row>
    <row r="678" spans="2:24">
      <c r="B678" s="20">
        <v>1</v>
      </c>
      <c r="C678" s="25">
        <v>4580000</v>
      </c>
      <c r="D678" s="11">
        <f>IF(AND($N678&gt;' '!F$13,' '!F$13&gt;=$C678),1,0)</f>
        <v>0</v>
      </c>
      <c r="E678" s="11">
        <f>IF(AND($N678&gt;' '!G$13,' '!G$13&gt;=$C678),1,0)</f>
        <v>0</v>
      </c>
      <c r="F678" s="11">
        <f>IF(AND($N678&gt;' '!H$13,' '!H$13&gt;=$C678),1,0)</f>
        <v>0</v>
      </c>
      <c r="G678" s="11">
        <f>IF(AND($N678&gt;' '!I$13,' '!I$13&gt;=$C678),1,0)</f>
        <v>0</v>
      </c>
      <c r="H678" s="11">
        <f>IF(AND($N678&gt;' '!J$13,' '!J$13&gt;=$C678),1,0)</f>
        <v>0</v>
      </c>
      <c r="I678" s="11">
        <f>IF(AND($N678&gt;' '!K$13,' '!K$13&gt;=$C678),1,0)</f>
        <v>0</v>
      </c>
      <c r="J678" s="11">
        <f>IF(AND($N678&gt;' '!L$13,' '!L$13&gt;=$C678),1,0)</f>
        <v>0</v>
      </c>
      <c r="K678" s="11">
        <f>IF(AND($N678&gt;' '!M$13,' '!M$13&gt;=$C678),1,0)</f>
        <v>0</v>
      </c>
      <c r="L678" s="11">
        <f>IF(AND($N678&gt;' '!N$13,' '!N$13&gt;=$C678),1,0)</f>
        <v>0</v>
      </c>
      <c r="M678" s="11">
        <f>IF(AND($N678&gt;' '!O$13,' '!O$13&gt;=$C678),1,0)</f>
        <v>0</v>
      </c>
      <c r="N678" s="25">
        <v>4584000</v>
      </c>
      <c r="O678" s="17">
        <v>3224000</v>
      </c>
      <c r="P678" s="17">
        <v>3224000</v>
      </c>
      <c r="Q678" s="17">
        <v>3224000</v>
      </c>
      <c r="R678" s="17">
        <v>3224000</v>
      </c>
      <c r="S678" s="17">
        <v>3224000</v>
      </c>
      <c r="T678" s="17">
        <v>3224000</v>
      </c>
      <c r="U678" s="17">
        <v>3224000</v>
      </c>
      <c r="V678" s="17">
        <v>3224000</v>
      </c>
      <c r="W678" s="17">
        <v>3224000</v>
      </c>
      <c r="X678" s="17">
        <v>3224000</v>
      </c>
    </row>
    <row r="679" spans="2:24">
      <c r="B679" s="20">
        <v>2</v>
      </c>
      <c r="C679" s="25">
        <v>4584000</v>
      </c>
      <c r="D679" s="11">
        <f>IF(AND($N679&gt;' '!F$13,' '!F$13&gt;=$C679),1,0)</f>
        <v>0</v>
      </c>
      <c r="E679" s="11">
        <f>IF(AND($N679&gt;' '!G$13,' '!G$13&gt;=$C679),1,0)</f>
        <v>0</v>
      </c>
      <c r="F679" s="11">
        <f>IF(AND($N679&gt;' '!H$13,' '!H$13&gt;=$C679),1,0)</f>
        <v>0</v>
      </c>
      <c r="G679" s="11">
        <f>IF(AND($N679&gt;' '!I$13,' '!I$13&gt;=$C679),1,0)</f>
        <v>0</v>
      </c>
      <c r="H679" s="11">
        <f>IF(AND($N679&gt;' '!J$13,' '!J$13&gt;=$C679),1,0)</f>
        <v>0</v>
      </c>
      <c r="I679" s="11">
        <f>IF(AND($N679&gt;' '!K$13,' '!K$13&gt;=$C679),1,0)</f>
        <v>0</v>
      </c>
      <c r="J679" s="11">
        <f>IF(AND($N679&gt;' '!L$13,' '!L$13&gt;=$C679),1,0)</f>
        <v>0</v>
      </c>
      <c r="K679" s="11">
        <f>IF(AND($N679&gt;' '!M$13,' '!M$13&gt;=$C679),1,0)</f>
        <v>0</v>
      </c>
      <c r="L679" s="11">
        <f>IF(AND($N679&gt;' '!N$13,' '!N$13&gt;=$C679),1,0)</f>
        <v>0</v>
      </c>
      <c r="M679" s="11">
        <f>IF(AND($N679&gt;' '!O$13,' '!O$13&gt;=$C679),1,0)</f>
        <v>0</v>
      </c>
      <c r="N679" s="25">
        <v>4588000</v>
      </c>
      <c r="O679" s="17">
        <v>3227200</v>
      </c>
      <c r="P679" s="17">
        <v>3227200</v>
      </c>
      <c r="Q679" s="17">
        <v>3227200</v>
      </c>
      <c r="R679" s="17">
        <v>3227200</v>
      </c>
      <c r="S679" s="17">
        <v>3227200</v>
      </c>
      <c r="T679" s="17">
        <v>3227200</v>
      </c>
      <c r="U679" s="17">
        <v>3227200</v>
      </c>
      <c r="V679" s="17">
        <v>3227200</v>
      </c>
      <c r="W679" s="17">
        <v>3227200</v>
      </c>
      <c r="X679" s="17">
        <v>3227200</v>
      </c>
    </row>
    <row r="680" spans="2:24">
      <c r="B680" s="20">
        <v>3</v>
      </c>
      <c r="C680" s="26">
        <v>4588000</v>
      </c>
      <c r="D680" s="11">
        <f>IF(AND($N680&gt;' '!F$13,' '!F$13&gt;=$C680),1,0)</f>
        <v>0</v>
      </c>
      <c r="E680" s="11">
        <f>IF(AND($N680&gt;' '!G$13,' '!G$13&gt;=$C680),1,0)</f>
        <v>0</v>
      </c>
      <c r="F680" s="11">
        <f>IF(AND($N680&gt;' '!H$13,' '!H$13&gt;=$C680),1,0)</f>
        <v>0</v>
      </c>
      <c r="G680" s="11">
        <f>IF(AND($N680&gt;' '!I$13,' '!I$13&gt;=$C680),1,0)</f>
        <v>0</v>
      </c>
      <c r="H680" s="11">
        <f>IF(AND($N680&gt;' '!J$13,' '!J$13&gt;=$C680),1,0)</f>
        <v>0</v>
      </c>
      <c r="I680" s="11">
        <f>IF(AND($N680&gt;' '!K$13,' '!K$13&gt;=$C680),1,0)</f>
        <v>0</v>
      </c>
      <c r="J680" s="11">
        <f>IF(AND($N680&gt;' '!L$13,' '!L$13&gt;=$C680),1,0)</f>
        <v>0</v>
      </c>
      <c r="K680" s="11">
        <f>IF(AND($N680&gt;' '!M$13,' '!M$13&gt;=$C680),1,0)</f>
        <v>0</v>
      </c>
      <c r="L680" s="11">
        <f>IF(AND($N680&gt;' '!N$13,' '!N$13&gt;=$C680),1,0)</f>
        <v>0</v>
      </c>
      <c r="M680" s="11">
        <f>IF(AND($N680&gt;' '!O$13,' '!O$13&gt;=$C680),1,0)</f>
        <v>0</v>
      </c>
      <c r="N680" s="26">
        <v>4592000</v>
      </c>
      <c r="O680" s="17">
        <v>3230400</v>
      </c>
      <c r="P680" s="17">
        <v>3230400</v>
      </c>
      <c r="Q680" s="17">
        <v>3230400</v>
      </c>
      <c r="R680" s="17">
        <v>3230400</v>
      </c>
      <c r="S680" s="17">
        <v>3230400</v>
      </c>
      <c r="T680" s="17">
        <v>3230400</v>
      </c>
      <c r="U680" s="17">
        <v>3230400</v>
      </c>
      <c r="V680" s="17">
        <v>3230400</v>
      </c>
      <c r="W680" s="17">
        <v>3230400</v>
      </c>
      <c r="X680" s="17">
        <v>3230400</v>
      </c>
    </row>
    <row r="681" spans="2:24">
      <c r="B681" s="20">
        <v>4</v>
      </c>
      <c r="C681" s="25">
        <v>4592000</v>
      </c>
      <c r="D681" s="11">
        <f>IF(AND($N681&gt;' '!F$13,' '!F$13&gt;=$C681),1,0)</f>
        <v>0</v>
      </c>
      <c r="E681" s="11">
        <f>IF(AND($N681&gt;' '!G$13,' '!G$13&gt;=$C681),1,0)</f>
        <v>0</v>
      </c>
      <c r="F681" s="11">
        <f>IF(AND($N681&gt;' '!H$13,' '!H$13&gt;=$C681),1,0)</f>
        <v>0</v>
      </c>
      <c r="G681" s="11">
        <f>IF(AND($N681&gt;' '!I$13,' '!I$13&gt;=$C681),1,0)</f>
        <v>0</v>
      </c>
      <c r="H681" s="11">
        <f>IF(AND($N681&gt;' '!J$13,' '!J$13&gt;=$C681),1,0)</f>
        <v>0</v>
      </c>
      <c r="I681" s="11">
        <f>IF(AND($N681&gt;' '!K$13,' '!K$13&gt;=$C681),1,0)</f>
        <v>0</v>
      </c>
      <c r="J681" s="11">
        <f>IF(AND($N681&gt;' '!L$13,' '!L$13&gt;=$C681),1,0)</f>
        <v>0</v>
      </c>
      <c r="K681" s="11">
        <f>IF(AND($N681&gt;' '!M$13,' '!M$13&gt;=$C681),1,0)</f>
        <v>0</v>
      </c>
      <c r="L681" s="11">
        <f>IF(AND($N681&gt;' '!N$13,' '!N$13&gt;=$C681),1,0)</f>
        <v>0</v>
      </c>
      <c r="M681" s="11">
        <f>IF(AND($N681&gt;' '!O$13,' '!O$13&gt;=$C681),1,0)</f>
        <v>0</v>
      </c>
      <c r="N681" s="25">
        <v>4596000</v>
      </c>
      <c r="O681" s="17">
        <v>3233600</v>
      </c>
      <c r="P681" s="17">
        <v>3233600</v>
      </c>
      <c r="Q681" s="17">
        <v>3233600</v>
      </c>
      <c r="R681" s="17">
        <v>3233600</v>
      </c>
      <c r="S681" s="17">
        <v>3233600</v>
      </c>
      <c r="T681" s="17">
        <v>3233600</v>
      </c>
      <c r="U681" s="17">
        <v>3233600</v>
      </c>
      <c r="V681" s="17">
        <v>3233600</v>
      </c>
      <c r="W681" s="17">
        <v>3233600</v>
      </c>
      <c r="X681" s="17">
        <v>3233600</v>
      </c>
    </row>
    <row r="682" spans="2:24">
      <c r="B682" s="18">
        <v>5</v>
      </c>
      <c r="C682" s="25">
        <v>4596000</v>
      </c>
      <c r="D682" s="11">
        <f>IF(AND($N682&gt;' '!F$13,' '!F$13&gt;=$C682),1,0)</f>
        <v>0</v>
      </c>
      <c r="E682" s="11">
        <f>IF(AND($N682&gt;' '!G$13,' '!G$13&gt;=$C682),1,0)</f>
        <v>0</v>
      </c>
      <c r="F682" s="11">
        <f>IF(AND($N682&gt;' '!H$13,' '!H$13&gt;=$C682),1,0)</f>
        <v>0</v>
      </c>
      <c r="G682" s="11">
        <f>IF(AND($N682&gt;' '!I$13,' '!I$13&gt;=$C682),1,0)</f>
        <v>0</v>
      </c>
      <c r="H682" s="11">
        <f>IF(AND($N682&gt;' '!J$13,' '!J$13&gt;=$C682),1,0)</f>
        <v>0</v>
      </c>
      <c r="I682" s="11">
        <f>IF(AND($N682&gt;' '!K$13,' '!K$13&gt;=$C682),1,0)</f>
        <v>0</v>
      </c>
      <c r="J682" s="11">
        <f>IF(AND($N682&gt;' '!L$13,' '!L$13&gt;=$C682),1,0)</f>
        <v>0</v>
      </c>
      <c r="K682" s="11">
        <f>IF(AND($N682&gt;' '!M$13,' '!M$13&gt;=$C682),1,0)</f>
        <v>0</v>
      </c>
      <c r="L682" s="11">
        <f>IF(AND($N682&gt;' '!N$13,' '!N$13&gt;=$C682),1,0)</f>
        <v>0</v>
      </c>
      <c r="M682" s="11">
        <f>IF(AND($N682&gt;' '!O$13,' '!O$13&gt;=$C682),1,0)</f>
        <v>0</v>
      </c>
      <c r="N682" s="25">
        <v>4600000</v>
      </c>
      <c r="O682" s="17">
        <v>3236800</v>
      </c>
      <c r="P682" s="17">
        <v>3236800</v>
      </c>
      <c r="Q682" s="17">
        <v>3236800</v>
      </c>
      <c r="R682" s="17">
        <v>3236800</v>
      </c>
      <c r="S682" s="17">
        <v>3236800</v>
      </c>
      <c r="T682" s="17">
        <v>3236800</v>
      </c>
      <c r="U682" s="17">
        <v>3236800</v>
      </c>
      <c r="V682" s="17">
        <v>3236800</v>
      </c>
      <c r="W682" s="17">
        <v>3236800</v>
      </c>
      <c r="X682" s="17">
        <v>3236800</v>
      </c>
    </row>
    <row r="683" spans="2:24">
      <c r="B683" s="20">
        <v>1</v>
      </c>
      <c r="C683" s="25">
        <v>4600000</v>
      </c>
      <c r="D683" s="11">
        <f>IF(AND($N683&gt;' '!F$13,' '!F$13&gt;=$C683),1,0)</f>
        <v>0</v>
      </c>
      <c r="E683" s="11">
        <f>IF(AND($N683&gt;' '!G$13,' '!G$13&gt;=$C683),1,0)</f>
        <v>0</v>
      </c>
      <c r="F683" s="11">
        <f>IF(AND($N683&gt;' '!H$13,' '!H$13&gt;=$C683),1,0)</f>
        <v>0</v>
      </c>
      <c r="G683" s="11">
        <f>IF(AND($N683&gt;' '!I$13,' '!I$13&gt;=$C683),1,0)</f>
        <v>0</v>
      </c>
      <c r="H683" s="11">
        <f>IF(AND($N683&gt;' '!J$13,' '!J$13&gt;=$C683),1,0)</f>
        <v>0</v>
      </c>
      <c r="I683" s="11">
        <f>IF(AND($N683&gt;' '!K$13,' '!K$13&gt;=$C683),1,0)</f>
        <v>0</v>
      </c>
      <c r="J683" s="11">
        <f>IF(AND($N683&gt;' '!L$13,' '!L$13&gt;=$C683),1,0)</f>
        <v>0</v>
      </c>
      <c r="K683" s="11">
        <f>IF(AND($N683&gt;' '!M$13,' '!M$13&gt;=$C683),1,0)</f>
        <v>0</v>
      </c>
      <c r="L683" s="11">
        <f>IF(AND($N683&gt;' '!N$13,' '!N$13&gt;=$C683),1,0)</f>
        <v>0</v>
      </c>
      <c r="M683" s="11">
        <f>IF(AND($N683&gt;' '!O$13,' '!O$13&gt;=$C683),1,0)</f>
        <v>0</v>
      </c>
      <c r="N683" s="25">
        <v>4604000</v>
      </c>
      <c r="O683" s="17">
        <v>3240000</v>
      </c>
      <c r="P683" s="17">
        <v>3240000</v>
      </c>
      <c r="Q683" s="17">
        <v>3240000</v>
      </c>
      <c r="R683" s="17">
        <v>3240000</v>
      </c>
      <c r="S683" s="17">
        <v>3240000</v>
      </c>
      <c r="T683" s="17">
        <v>3240000</v>
      </c>
      <c r="U683" s="17">
        <v>3240000</v>
      </c>
      <c r="V683" s="17">
        <v>3240000</v>
      </c>
      <c r="W683" s="17">
        <v>3240000</v>
      </c>
      <c r="X683" s="17">
        <v>3240000</v>
      </c>
    </row>
    <row r="684" spans="2:24">
      <c r="B684" s="20">
        <v>2</v>
      </c>
      <c r="C684" s="25">
        <v>4604000</v>
      </c>
      <c r="D684" s="11">
        <f>IF(AND($N684&gt;' '!F$13,' '!F$13&gt;=$C684),1,0)</f>
        <v>0</v>
      </c>
      <c r="E684" s="11">
        <f>IF(AND($N684&gt;' '!G$13,' '!G$13&gt;=$C684),1,0)</f>
        <v>0</v>
      </c>
      <c r="F684" s="11">
        <f>IF(AND($N684&gt;' '!H$13,' '!H$13&gt;=$C684),1,0)</f>
        <v>0</v>
      </c>
      <c r="G684" s="11">
        <f>IF(AND($N684&gt;' '!I$13,' '!I$13&gt;=$C684),1,0)</f>
        <v>0</v>
      </c>
      <c r="H684" s="11">
        <f>IF(AND($N684&gt;' '!J$13,' '!J$13&gt;=$C684),1,0)</f>
        <v>0</v>
      </c>
      <c r="I684" s="11">
        <f>IF(AND($N684&gt;' '!K$13,' '!K$13&gt;=$C684),1,0)</f>
        <v>0</v>
      </c>
      <c r="J684" s="11">
        <f>IF(AND($N684&gt;' '!L$13,' '!L$13&gt;=$C684),1,0)</f>
        <v>0</v>
      </c>
      <c r="K684" s="11">
        <f>IF(AND($N684&gt;' '!M$13,' '!M$13&gt;=$C684),1,0)</f>
        <v>0</v>
      </c>
      <c r="L684" s="11">
        <f>IF(AND($N684&gt;' '!N$13,' '!N$13&gt;=$C684),1,0)</f>
        <v>0</v>
      </c>
      <c r="M684" s="11">
        <f>IF(AND($N684&gt;' '!O$13,' '!O$13&gt;=$C684),1,0)</f>
        <v>0</v>
      </c>
      <c r="N684" s="25">
        <v>4608000</v>
      </c>
      <c r="O684" s="17">
        <v>3243200</v>
      </c>
      <c r="P684" s="17">
        <v>3243200</v>
      </c>
      <c r="Q684" s="17">
        <v>3243200</v>
      </c>
      <c r="R684" s="17">
        <v>3243200</v>
      </c>
      <c r="S684" s="17">
        <v>3243200</v>
      </c>
      <c r="T684" s="17">
        <v>3243200</v>
      </c>
      <c r="U684" s="17">
        <v>3243200</v>
      </c>
      <c r="V684" s="17">
        <v>3243200</v>
      </c>
      <c r="W684" s="17">
        <v>3243200</v>
      </c>
      <c r="X684" s="17">
        <v>3243200</v>
      </c>
    </row>
    <row r="685" spans="2:24">
      <c r="B685" s="20">
        <v>3</v>
      </c>
      <c r="C685" s="26">
        <v>4608000</v>
      </c>
      <c r="D685" s="11">
        <f>IF(AND($N685&gt;' '!F$13,' '!F$13&gt;=$C685),1,0)</f>
        <v>0</v>
      </c>
      <c r="E685" s="11">
        <f>IF(AND($N685&gt;' '!G$13,' '!G$13&gt;=$C685),1,0)</f>
        <v>0</v>
      </c>
      <c r="F685" s="11">
        <f>IF(AND($N685&gt;' '!H$13,' '!H$13&gt;=$C685),1,0)</f>
        <v>0</v>
      </c>
      <c r="G685" s="11">
        <f>IF(AND($N685&gt;' '!I$13,' '!I$13&gt;=$C685),1,0)</f>
        <v>0</v>
      </c>
      <c r="H685" s="11">
        <f>IF(AND($N685&gt;' '!J$13,' '!J$13&gt;=$C685),1,0)</f>
        <v>0</v>
      </c>
      <c r="I685" s="11">
        <f>IF(AND($N685&gt;' '!K$13,' '!K$13&gt;=$C685),1,0)</f>
        <v>0</v>
      </c>
      <c r="J685" s="11">
        <f>IF(AND($N685&gt;' '!L$13,' '!L$13&gt;=$C685),1,0)</f>
        <v>0</v>
      </c>
      <c r="K685" s="11">
        <f>IF(AND($N685&gt;' '!M$13,' '!M$13&gt;=$C685),1,0)</f>
        <v>0</v>
      </c>
      <c r="L685" s="11">
        <f>IF(AND($N685&gt;' '!N$13,' '!N$13&gt;=$C685),1,0)</f>
        <v>0</v>
      </c>
      <c r="M685" s="11">
        <f>IF(AND($N685&gt;' '!O$13,' '!O$13&gt;=$C685),1,0)</f>
        <v>0</v>
      </c>
      <c r="N685" s="26">
        <v>4612000</v>
      </c>
      <c r="O685" s="17">
        <v>3246400</v>
      </c>
      <c r="P685" s="17">
        <v>3246400</v>
      </c>
      <c r="Q685" s="17">
        <v>3246400</v>
      </c>
      <c r="R685" s="17">
        <v>3246400</v>
      </c>
      <c r="S685" s="17">
        <v>3246400</v>
      </c>
      <c r="T685" s="17">
        <v>3246400</v>
      </c>
      <c r="U685" s="17">
        <v>3246400</v>
      </c>
      <c r="V685" s="17">
        <v>3246400</v>
      </c>
      <c r="W685" s="17">
        <v>3246400</v>
      </c>
      <c r="X685" s="17">
        <v>3246400</v>
      </c>
    </row>
    <row r="686" spans="2:24">
      <c r="B686" s="20">
        <v>4</v>
      </c>
      <c r="C686" s="25">
        <v>4612000</v>
      </c>
      <c r="D686" s="11">
        <f>IF(AND($N686&gt;' '!F$13,' '!F$13&gt;=$C686),1,0)</f>
        <v>0</v>
      </c>
      <c r="E686" s="11">
        <f>IF(AND($N686&gt;' '!G$13,' '!G$13&gt;=$C686),1,0)</f>
        <v>0</v>
      </c>
      <c r="F686" s="11">
        <f>IF(AND($N686&gt;' '!H$13,' '!H$13&gt;=$C686),1,0)</f>
        <v>0</v>
      </c>
      <c r="G686" s="11">
        <f>IF(AND($N686&gt;' '!I$13,' '!I$13&gt;=$C686),1,0)</f>
        <v>0</v>
      </c>
      <c r="H686" s="11">
        <f>IF(AND($N686&gt;' '!J$13,' '!J$13&gt;=$C686),1,0)</f>
        <v>0</v>
      </c>
      <c r="I686" s="11">
        <f>IF(AND($N686&gt;' '!K$13,' '!K$13&gt;=$C686),1,0)</f>
        <v>0</v>
      </c>
      <c r="J686" s="11">
        <f>IF(AND($N686&gt;' '!L$13,' '!L$13&gt;=$C686),1,0)</f>
        <v>0</v>
      </c>
      <c r="K686" s="11">
        <f>IF(AND($N686&gt;' '!M$13,' '!M$13&gt;=$C686),1,0)</f>
        <v>0</v>
      </c>
      <c r="L686" s="11">
        <f>IF(AND($N686&gt;' '!N$13,' '!N$13&gt;=$C686),1,0)</f>
        <v>0</v>
      </c>
      <c r="M686" s="11">
        <f>IF(AND($N686&gt;' '!O$13,' '!O$13&gt;=$C686),1,0)</f>
        <v>0</v>
      </c>
      <c r="N686" s="25">
        <v>4616000</v>
      </c>
      <c r="O686" s="17">
        <v>3249600</v>
      </c>
      <c r="P686" s="17">
        <v>3249600</v>
      </c>
      <c r="Q686" s="17">
        <v>3249600</v>
      </c>
      <c r="R686" s="17">
        <v>3249600</v>
      </c>
      <c r="S686" s="17">
        <v>3249600</v>
      </c>
      <c r="T686" s="17">
        <v>3249600</v>
      </c>
      <c r="U686" s="17">
        <v>3249600</v>
      </c>
      <c r="V686" s="17">
        <v>3249600</v>
      </c>
      <c r="W686" s="17">
        <v>3249600</v>
      </c>
      <c r="X686" s="17">
        <v>3249600</v>
      </c>
    </row>
    <row r="687" spans="2:24">
      <c r="B687" s="18">
        <v>5</v>
      </c>
      <c r="C687" s="25">
        <v>4616000</v>
      </c>
      <c r="D687" s="11">
        <f>IF(AND($N687&gt;' '!F$13,' '!F$13&gt;=$C687),1,0)</f>
        <v>0</v>
      </c>
      <c r="E687" s="11">
        <f>IF(AND($N687&gt;' '!G$13,' '!G$13&gt;=$C687),1,0)</f>
        <v>0</v>
      </c>
      <c r="F687" s="11">
        <f>IF(AND($N687&gt;' '!H$13,' '!H$13&gt;=$C687),1,0)</f>
        <v>0</v>
      </c>
      <c r="G687" s="11">
        <f>IF(AND($N687&gt;' '!I$13,' '!I$13&gt;=$C687),1,0)</f>
        <v>0</v>
      </c>
      <c r="H687" s="11">
        <f>IF(AND($N687&gt;' '!J$13,' '!J$13&gt;=$C687),1,0)</f>
        <v>0</v>
      </c>
      <c r="I687" s="11">
        <f>IF(AND($N687&gt;' '!K$13,' '!K$13&gt;=$C687),1,0)</f>
        <v>0</v>
      </c>
      <c r="J687" s="11">
        <f>IF(AND($N687&gt;' '!L$13,' '!L$13&gt;=$C687),1,0)</f>
        <v>0</v>
      </c>
      <c r="K687" s="11">
        <f>IF(AND($N687&gt;' '!M$13,' '!M$13&gt;=$C687),1,0)</f>
        <v>0</v>
      </c>
      <c r="L687" s="11">
        <f>IF(AND($N687&gt;' '!N$13,' '!N$13&gt;=$C687),1,0)</f>
        <v>0</v>
      </c>
      <c r="M687" s="11">
        <f>IF(AND($N687&gt;' '!O$13,' '!O$13&gt;=$C687),1,0)</f>
        <v>0</v>
      </c>
      <c r="N687" s="25">
        <v>4620000</v>
      </c>
      <c r="O687" s="17">
        <v>3252800</v>
      </c>
      <c r="P687" s="17">
        <v>3252800</v>
      </c>
      <c r="Q687" s="17">
        <v>3252800</v>
      </c>
      <c r="R687" s="17">
        <v>3252800</v>
      </c>
      <c r="S687" s="17">
        <v>3252800</v>
      </c>
      <c r="T687" s="17">
        <v>3252800</v>
      </c>
      <c r="U687" s="17">
        <v>3252800</v>
      </c>
      <c r="V687" s="17">
        <v>3252800</v>
      </c>
      <c r="W687" s="17">
        <v>3252800</v>
      </c>
      <c r="X687" s="17">
        <v>3252800</v>
      </c>
    </row>
    <row r="688" spans="2:24">
      <c r="B688" s="20">
        <v>1</v>
      </c>
      <c r="C688" s="25">
        <v>4620000</v>
      </c>
      <c r="D688" s="11">
        <f>IF(AND($N688&gt;' '!F$13,' '!F$13&gt;=$C688),1,0)</f>
        <v>0</v>
      </c>
      <c r="E688" s="11">
        <f>IF(AND($N688&gt;' '!G$13,' '!G$13&gt;=$C688),1,0)</f>
        <v>0</v>
      </c>
      <c r="F688" s="11">
        <f>IF(AND($N688&gt;' '!H$13,' '!H$13&gt;=$C688),1,0)</f>
        <v>0</v>
      </c>
      <c r="G688" s="11">
        <f>IF(AND($N688&gt;' '!I$13,' '!I$13&gt;=$C688),1,0)</f>
        <v>0</v>
      </c>
      <c r="H688" s="11">
        <f>IF(AND($N688&gt;' '!J$13,' '!J$13&gt;=$C688),1,0)</f>
        <v>0</v>
      </c>
      <c r="I688" s="11">
        <f>IF(AND($N688&gt;' '!K$13,' '!K$13&gt;=$C688),1,0)</f>
        <v>0</v>
      </c>
      <c r="J688" s="11">
        <f>IF(AND($N688&gt;' '!L$13,' '!L$13&gt;=$C688),1,0)</f>
        <v>0</v>
      </c>
      <c r="K688" s="11">
        <f>IF(AND($N688&gt;' '!M$13,' '!M$13&gt;=$C688),1,0)</f>
        <v>0</v>
      </c>
      <c r="L688" s="11">
        <f>IF(AND($N688&gt;' '!N$13,' '!N$13&gt;=$C688),1,0)</f>
        <v>0</v>
      </c>
      <c r="M688" s="11">
        <f>IF(AND($N688&gt;' '!O$13,' '!O$13&gt;=$C688),1,0)</f>
        <v>0</v>
      </c>
      <c r="N688" s="25">
        <v>4624000</v>
      </c>
      <c r="O688" s="17">
        <v>3256000</v>
      </c>
      <c r="P688" s="17">
        <v>3256000</v>
      </c>
      <c r="Q688" s="17">
        <v>3256000</v>
      </c>
      <c r="R688" s="17">
        <v>3256000</v>
      </c>
      <c r="S688" s="17">
        <v>3256000</v>
      </c>
      <c r="T688" s="17">
        <v>3256000</v>
      </c>
      <c r="U688" s="17">
        <v>3256000</v>
      </c>
      <c r="V688" s="17">
        <v>3256000</v>
      </c>
      <c r="W688" s="17">
        <v>3256000</v>
      </c>
      <c r="X688" s="17">
        <v>3256000</v>
      </c>
    </row>
    <row r="689" spans="2:24">
      <c r="B689" s="20">
        <v>2</v>
      </c>
      <c r="C689" s="25">
        <v>4624000</v>
      </c>
      <c r="D689" s="11">
        <f>IF(AND($N689&gt;' '!F$13,' '!F$13&gt;=$C689),1,0)</f>
        <v>0</v>
      </c>
      <c r="E689" s="11">
        <f>IF(AND($N689&gt;' '!G$13,' '!G$13&gt;=$C689),1,0)</f>
        <v>0</v>
      </c>
      <c r="F689" s="11">
        <f>IF(AND($N689&gt;' '!H$13,' '!H$13&gt;=$C689),1,0)</f>
        <v>0</v>
      </c>
      <c r="G689" s="11">
        <f>IF(AND($N689&gt;' '!I$13,' '!I$13&gt;=$C689),1,0)</f>
        <v>0</v>
      </c>
      <c r="H689" s="11">
        <f>IF(AND($N689&gt;' '!J$13,' '!J$13&gt;=$C689),1,0)</f>
        <v>0</v>
      </c>
      <c r="I689" s="11">
        <f>IF(AND($N689&gt;' '!K$13,' '!K$13&gt;=$C689),1,0)</f>
        <v>0</v>
      </c>
      <c r="J689" s="11">
        <f>IF(AND($N689&gt;' '!L$13,' '!L$13&gt;=$C689),1,0)</f>
        <v>0</v>
      </c>
      <c r="K689" s="11">
        <f>IF(AND($N689&gt;' '!M$13,' '!M$13&gt;=$C689),1,0)</f>
        <v>0</v>
      </c>
      <c r="L689" s="11">
        <f>IF(AND($N689&gt;' '!N$13,' '!N$13&gt;=$C689),1,0)</f>
        <v>0</v>
      </c>
      <c r="M689" s="11">
        <f>IF(AND($N689&gt;' '!O$13,' '!O$13&gt;=$C689),1,0)</f>
        <v>0</v>
      </c>
      <c r="N689" s="25">
        <v>4628000</v>
      </c>
      <c r="O689" s="17">
        <v>3259200</v>
      </c>
      <c r="P689" s="17">
        <v>3259200</v>
      </c>
      <c r="Q689" s="17">
        <v>3259200</v>
      </c>
      <c r="R689" s="17">
        <v>3259200</v>
      </c>
      <c r="S689" s="17">
        <v>3259200</v>
      </c>
      <c r="T689" s="17">
        <v>3259200</v>
      </c>
      <c r="U689" s="17">
        <v>3259200</v>
      </c>
      <c r="V689" s="17">
        <v>3259200</v>
      </c>
      <c r="W689" s="17">
        <v>3259200</v>
      </c>
      <c r="X689" s="17">
        <v>3259200</v>
      </c>
    </row>
    <row r="690" spans="2:24">
      <c r="B690" s="20">
        <v>3</v>
      </c>
      <c r="C690" s="26">
        <v>4628000</v>
      </c>
      <c r="D690" s="11">
        <f>IF(AND($N690&gt;' '!F$13,' '!F$13&gt;=$C690),1,0)</f>
        <v>0</v>
      </c>
      <c r="E690" s="11">
        <f>IF(AND($N690&gt;' '!G$13,' '!G$13&gt;=$C690),1,0)</f>
        <v>0</v>
      </c>
      <c r="F690" s="11">
        <f>IF(AND($N690&gt;' '!H$13,' '!H$13&gt;=$C690),1,0)</f>
        <v>0</v>
      </c>
      <c r="G690" s="11">
        <f>IF(AND($N690&gt;' '!I$13,' '!I$13&gt;=$C690),1,0)</f>
        <v>0</v>
      </c>
      <c r="H690" s="11">
        <f>IF(AND($N690&gt;' '!J$13,' '!J$13&gt;=$C690),1,0)</f>
        <v>0</v>
      </c>
      <c r="I690" s="11">
        <f>IF(AND($N690&gt;' '!K$13,' '!K$13&gt;=$C690),1,0)</f>
        <v>0</v>
      </c>
      <c r="J690" s="11">
        <f>IF(AND($N690&gt;' '!L$13,' '!L$13&gt;=$C690),1,0)</f>
        <v>0</v>
      </c>
      <c r="K690" s="11">
        <f>IF(AND($N690&gt;' '!M$13,' '!M$13&gt;=$C690),1,0)</f>
        <v>0</v>
      </c>
      <c r="L690" s="11">
        <f>IF(AND($N690&gt;' '!N$13,' '!N$13&gt;=$C690),1,0)</f>
        <v>0</v>
      </c>
      <c r="M690" s="11">
        <f>IF(AND($N690&gt;' '!O$13,' '!O$13&gt;=$C690),1,0)</f>
        <v>0</v>
      </c>
      <c r="N690" s="26">
        <v>4632000</v>
      </c>
      <c r="O690" s="17">
        <v>3262400</v>
      </c>
      <c r="P690" s="17">
        <v>3262400</v>
      </c>
      <c r="Q690" s="17">
        <v>3262400</v>
      </c>
      <c r="R690" s="17">
        <v>3262400</v>
      </c>
      <c r="S690" s="17">
        <v>3262400</v>
      </c>
      <c r="T690" s="17">
        <v>3262400</v>
      </c>
      <c r="U690" s="17">
        <v>3262400</v>
      </c>
      <c r="V690" s="17">
        <v>3262400</v>
      </c>
      <c r="W690" s="17">
        <v>3262400</v>
      </c>
      <c r="X690" s="17">
        <v>3262400</v>
      </c>
    </row>
    <row r="691" spans="2:24">
      <c r="B691" s="20">
        <v>4</v>
      </c>
      <c r="C691" s="25">
        <v>4632000</v>
      </c>
      <c r="D691" s="11">
        <f>IF(AND($N691&gt;' '!F$13,' '!F$13&gt;=$C691),1,0)</f>
        <v>0</v>
      </c>
      <c r="E691" s="11">
        <f>IF(AND($N691&gt;' '!G$13,' '!G$13&gt;=$C691),1,0)</f>
        <v>0</v>
      </c>
      <c r="F691" s="11">
        <f>IF(AND($N691&gt;' '!H$13,' '!H$13&gt;=$C691),1,0)</f>
        <v>0</v>
      </c>
      <c r="G691" s="11">
        <f>IF(AND($N691&gt;' '!I$13,' '!I$13&gt;=$C691),1,0)</f>
        <v>0</v>
      </c>
      <c r="H691" s="11">
        <f>IF(AND($N691&gt;' '!J$13,' '!J$13&gt;=$C691),1,0)</f>
        <v>0</v>
      </c>
      <c r="I691" s="11">
        <f>IF(AND($N691&gt;' '!K$13,' '!K$13&gt;=$C691),1,0)</f>
        <v>0</v>
      </c>
      <c r="J691" s="11">
        <f>IF(AND($N691&gt;' '!L$13,' '!L$13&gt;=$C691),1,0)</f>
        <v>0</v>
      </c>
      <c r="K691" s="11">
        <f>IF(AND($N691&gt;' '!M$13,' '!M$13&gt;=$C691),1,0)</f>
        <v>0</v>
      </c>
      <c r="L691" s="11">
        <f>IF(AND($N691&gt;' '!N$13,' '!N$13&gt;=$C691),1,0)</f>
        <v>0</v>
      </c>
      <c r="M691" s="11">
        <f>IF(AND($N691&gt;' '!O$13,' '!O$13&gt;=$C691),1,0)</f>
        <v>0</v>
      </c>
      <c r="N691" s="25">
        <v>4636000</v>
      </c>
      <c r="O691" s="17">
        <v>3265600</v>
      </c>
      <c r="P691" s="17">
        <v>3265600</v>
      </c>
      <c r="Q691" s="17">
        <v>3265600</v>
      </c>
      <c r="R691" s="17">
        <v>3265600</v>
      </c>
      <c r="S691" s="17">
        <v>3265600</v>
      </c>
      <c r="T691" s="17">
        <v>3265600</v>
      </c>
      <c r="U691" s="17">
        <v>3265600</v>
      </c>
      <c r="V691" s="17">
        <v>3265600</v>
      </c>
      <c r="W691" s="17">
        <v>3265600</v>
      </c>
      <c r="X691" s="17">
        <v>3265600</v>
      </c>
    </row>
    <row r="692" spans="2:24">
      <c r="B692" s="18">
        <v>5</v>
      </c>
      <c r="C692" s="25">
        <v>4636000</v>
      </c>
      <c r="D692" s="11">
        <f>IF(AND($N692&gt;' '!F$13,' '!F$13&gt;=$C692),1,0)</f>
        <v>0</v>
      </c>
      <c r="E692" s="11">
        <f>IF(AND($N692&gt;' '!G$13,' '!G$13&gt;=$C692),1,0)</f>
        <v>0</v>
      </c>
      <c r="F692" s="11">
        <f>IF(AND($N692&gt;' '!H$13,' '!H$13&gt;=$C692),1,0)</f>
        <v>0</v>
      </c>
      <c r="G692" s="11">
        <f>IF(AND($N692&gt;' '!I$13,' '!I$13&gt;=$C692),1,0)</f>
        <v>0</v>
      </c>
      <c r="H692" s="11">
        <f>IF(AND($N692&gt;' '!J$13,' '!J$13&gt;=$C692),1,0)</f>
        <v>0</v>
      </c>
      <c r="I692" s="11">
        <f>IF(AND($N692&gt;' '!K$13,' '!K$13&gt;=$C692),1,0)</f>
        <v>0</v>
      </c>
      <c r="J692" s="11">
        <f>IF(AND($N692&gt;' '!L$13,' '!L$13&gt;=$C692),1,0)</f>
        <v>0</v>
      </c>
      <c r="K692" s="11">
        <f>IF(AND($N692&gt;' '!M$13,' '!M$13&gt;=$C692),1,0)</f>
        <v>0</v>
      </c>
      <c r="L692" s="11">
        <f>IF(AND($N692&gt;' '!N$13,' '!N$13&gt;=$C692),1,0)</f>
        <v>0</v>
      </c>
      <c r="M692" s="11">
        <f>IF(AND($N692&gt;' '!O$13,' '!O$13&gt;=$C692),1,0)</f>
        <v>0</v>
      </c>
      <c r="N692" s="25">
        <v>4640000</v>
      </c>
      <c r="O692" s="17">
        <v>3268800</v>
      </c>
      <c r="P692" s="17">
        <v>3268800</v>
      </c>
      <c r="Q692" s="17">
        <v>3268800</v>
      </c>
      <c r="R692" s="17">
        <v>3268800</v>
      </c>
      <c r="S692" s="17">
        <v>3268800</v>
      </c>
      <c r="T692" s="17">
        <v>3268800</v>
      </c>
      <c r="U692" s="17">
        <v>3268800</v>
      </c>
      <c r="V692" s="17">
        <v>3268800</v>
      </c>
      <c r="W692" s="17">
        <v>3268800</v>
      </c>
      <c r="X692" s="17">
        <v>3268800</v>
      </c>
    </row>
    <row r="693" spans="2:24">
      <c r="B693" s="20">
        <v>1</v>
      </c>
      <c r="C693" s="25">
        <v>4640000</v>
      </c>
      <c r="D693" s="11">
        <f>IF(AND($N693&gt;' '!F$13,' '!F$13&gt;=$C693),1,0)</f>
        <v>0</v>
      </c>
      <c r="E693" s="11">
        <f>IF(AND($N693&gt;' '!G$13,' '!G$13&gt;=$C693),1,0)</f>
        <v>0</v>
      </c>
      <c r="F693" s="11">
        <f>IF(AND($N693&gt;' '!H$13,' '!H$13&gt;=$C693),1,0)</f>
        <v>0</v>
      </c>
      <c r="G693" s="11">
        <f>IF(AND($N693&gt;' '!I$13,' '!I$13&gt;=$C693),1,0)</f>
        <v>0</v>
      </c>
      <c r="H693" s="11">
        <f>IF(AND($N693&gt;' '!J$13,' '!J$13&gt;=$C693),1,0)</f>
        <v>0</v>
      </c>
      <c r="I693" s="11">
        <f>IF(AND($N693&gt;' '!K$13,' '!K$13&gt;=$C693),1,0)</f>
        <v>0</v>
      </c>
      <c r="J693" s="11">
        <f>IF(AND($N693&gt;' '!L$13,' '!L$13&gt;=$C693),1,0)</f>
        <v>0</v>
      </c>
      <c r="K693" s="11">
        <f>IF(AND($N693&gt;' '!M$13,' '!M$13&gt;=$C693),1,0)</f>
        <v>0</v>
      </c>
      <c r="L693" s="11">
        <f>IF(AND($N693&gt;' '!N$13,' '!N$13&gt;=$C693),1,0)</f>
        <v>0</v>
      </c>
      <c r="M693" s="11">
        <f>IF(AND($N693&gt;' '!O$13,' '!O$13&gt;=$C693),1,0)</f>
        <v>0</v>
      </c>
      <c r="N693" s="25">
        <v>4644000</v>
      </c>
      <c r="O693" s="17">
        <v>3272000</v>
      </c>
      <c r="P693" s="17">
        <v>3272000</v>
      </c>
      <c r="Q693" s="17">
        <v>3272000</v>
      </c>
      <c r="R693" s="17">
        <v>3272000</v>
      </c>
      <c r="S693" s="17">
        <v>3272000</v>
      </c>
      <c r="T693" s="17">
        <v>3272000</v>
      </c>
      <c r="U693" s="17">
        <v>3272000</v>
      </c>
      <c r="V693" s="17">
        <v>3272000</v>
      </c>
      <c r="W693" s="17">
        <v>3272000</v>
      </c>
      <c r="X693" s="17">
        <v>3272000</v>
      </c>
    </row>
    <row r="694" spans="2:24">
      <c r="B694" s="20">
        <v>2</v>
      </c>
      <c r="C694" s="25">
        <v>4644000</v>
      </c>
      <c r="D694" s="11">
        <f>IF(AND($N694&gt;' '!F$13,' '!F$13&gt;=$C694),1,0)</f>
        <v>0</v>
      </c>
      <c r="E694" s="11">
        <f>IF(AND($N694&gt;' '!G$13,' '!G$13&gt;=$C694),1,0)</f>
        <v>0</v>
      </c>
      <c r="F694" s="11">
        <f>IF(AND($N694&gt;' '!H$13,' '!H$13&gt;=$C694),1,0)</f>
        <v>0</v>
      </c>
      <c r="G694" s="11">
        <f>IF(AND($N694&gt;' '!I$13,' '!I$13&gt;=$C694),1,0)</f>
        <v>0</v>
      </c>
      <c r="H694" s="11">
        <f>IF(AND($N694&gt;' '!J$13,' '!J$13&gt;=$C694),1,0)</f>
        <v>0</v>
      </c>
      <c r="I694" s="11">
        <f>IF(AND($N694&gt;' '!K$13,' '!K$13&gt;=$C694),1,0)</f>
        <v>0</v>
      </c>
      <c r="J694" s="11">
        <f>IF(AND($N694&gt;' '!L$13,' '!L$13&gt;=$C694),1,0)</f>
        <v>0</v>
      </c>
      <c r="K694" s="11">
        <f>IF(AND($N694&gt;' '!M$13,' '!M$13&gt;=$C694),1,0)</f>
        <v>0</v>
      </c>
      <c r="L694" s="11">
        <f>IF(AND($N694&gt;' '!N$13,' '!N$13&gt;=$C694),1,0)</f>
        <v>0</v>
      </c>
      <c r="M694" s="11">
        <f>IF(AND($N694&gt;' '!O$13,' '!O$13&gt;=$C694),1,0)</f>
        <v>0</v>
      </c>
      <c r="N694" s="25">
        <v>4648000</v>
      </c>
      <c r="O694" s="17">
        <v>3275200</v>
      </c>
      <c r="P694" s="17">
        <v>3275200</v>
      </c>
      <c r="Q694" s="17">
        <v>3275200</v>
      </c>
      <c r="R694" s="17">
        <v>3275200</v>
      </c>
      <c r="S694" s="17">
        <v>3275200</v>
      </c>
      <c r="T694" s="17">
        <v>3275200</v>
      </c>
      <c r="U694" s="17">
        <v>3275200</v>
      </c>
      <c r="V694" s="17">
        <v>3275200</v>
      </c>
      <c r="W694" s="17">
        <v>3275200</v>
      </c>
      <c r="X694" s="17">
        <v>3275200</v>
      </c>
    </row>
    <row r="695" spans="2:24">
      <c r="B695" s="20">
        <v>3</v>
      </c>
      <c r="C695" s="26">
        <v>4648000</v>
      </c>
      <c r="D695" s="11">
        <f>IF(AND($N695&gt;' '!F$13,' '!F$13&gt;=$C695),1,0)</f>
        <v>0</v>
      </c>
      <c r="E695" s="11">
        <f>IF(AND($N695&gt;' '!G$13,' '!G$13&gt;=$C695),1,0)</f>
        <v>0</v>
      </c>
      <c r="F695" s="11">
        <f>IF(AND($N695&gt;' '!H$13,' '!H$13&gt;=$C695),1,0)</f>
        <v>0</v>
      </c>
      <c r="G695" s="11">
        <f>IF(AND($N695&gt;' '!I$13,' '!I$13&gt;=$C695),1,0)</f>
        <v>0</v>
      </c>
      <c r="H695" s="11">
        <f>IF(AND($N695&gt;' '!J$13,' '!J$13&gt;=$C695),1,0)</f>
        <v>0</v>
      </c>
      <c r="I695" s="11">
        <f>IF(AND($N695&gt;' '!K$13,' '!K$13&gt;=$C695),1,0)</f>
        <v>0</v>
      </c>
      <c r="J695" s="11">
        <f>IF(AND($N695&gt;' '!L$13,' '!L$13&gt;=$C695),1,0)</f>
        <v>0</v>
      </c>
      <c r="K695" s="11">
        <f>IF(AND($N695&gt;' '!M$13,' '!M$13&gt;=$C695),1,0)</f>
        <v>0</v>
      </c>
      <c r="L695" s="11">
        <f>IF(AND($N695&gt;' '!N$13,' '!N$13&gt;=$C695),1,0)</f>
        <v>0</v>
      </c>
      <c r="M695" s="11">
        <f>IF(AND($N695&gt;' '!O$13,' '!O$13&gt;=$C695),1,0)</f>
        <v>0</v>
      </c>
      <c r="N695" s="26">
        <v>4652000</v>
      </c>
      <c r="O695" s="17">
        <v>3278400</v>
      </c>
      <c r="P695" s="17">
        <v>3278400</v>
      </c>
      <c r="Q695" s="17">
        <v>3278400</v>
      </c>
      <c r="R695" s="17">
        <v>3278400</v>
      </c>
      <c r="S695" s="17">
        <v>3278400</v>
      </c>
      <c r="T695" s="17">
        <v>3278400</v>
      </c>
      <c r="U695" s="17">
        <v>3278400</v>
      </c>
      <c r="V695" s="17">
        <v>3278400</v>
      </c>
      <c r="W695" s="17">
        <v>3278400</v>
      </c>
      <c r="X695" s="17">
        <v>3278400</v>
      </c>
    </row>
    <row r="696" spans="2:24">
      <c r="B696" s="20">
        <v>4</v>
      </c>
      <c r="C696" s="25">
        <v>4652000</v>
      </c>
      <c r="D696" s="11">
        <f>IF(AND($N696&gt;' '!F$13,' '!F$13&gt;=$C696),1,0)</f>
        <v>0</v>
      </c>
      <c r="E696" s="11">
        <f>IF(AND($N696&gt;' '!G$13,' '!G$13&gt;=$C696),1,0)</f>
        <v>0</v>
      </c>
      <c r="F696" s="11">
        <f>IF(AND($N696&gt;' '!H$13,' '!H$13&gt;=$C696),1,0)</f>
        <v>0</v>
      </c>
      <c r="G696" s="11">
        <f>IF(AND($N696&gt;' '!I$13,' '!I$13&gt;=$C696),1,0)</f>
        <v>0</v>
      </c>
      <c r="H696" s="11">
        <f>IF(AND($N696&gt;' '!J$13,' '!J$13&gt;=$C696),1,0)</f>
        <v>0</v>
      </c>
      <c r="I696" s="11">
        <f>IF(AND($N696&gt;' '!K$13,' '!K$13&gt;=$C696),1,0)</f>
        <v>0</v>
      </c>
      <c r="J696" s="11">
        <f>IF(AND($N696&gt;' '!L$13,' '!L$13&gt;=$C696),1,0)</f>
        <v>0</v>
      </c>
      <c r="K696" s="11">
        <f>IF(AND($N696&gt;' '!M$13,' '!M$13&gt;=$C696),1,0)</f>
        <v>0</v>
      </c>
      <c r="L696" s="11">
        <f>IF(AND($N696&gt;' '!N$13,' '!N$13&gt;=$C696),1,0)</f>
        <v>0</v>
      </c>
      <c r="M696" s="11">
        <f>IF(AND($N696&gt;' '!O$13,' '!O$13&gt;=$C696),1,0)</f>
        <v>0</v>
      </c>
      <c r="N696" s="25">
        <v>4656000</v>
      </c>
      <c r="O696" s="17">
        <v>3281600</v>
      </c>
      <c r="P696" s="17">
        <v>3281600</v>
      </c>
      <c r="Q696" s="17">
        <v>3281600</v>
      </c>
      <c r="R696" s="17">
        <v>3281600</v>
      </c>
      <c r="S696" s="17">
        <v>3281600</v>
      </c>
      <c r="T696" s="17">
        <v>3281600</v>
      </c>
      <c r="U696" s="17">
        <v>3281600</v>
      </c>
      <c r="V696" s="17">
        <v>3281600</v>
      </c>
      <c r="W696" s="17">
        <v>3281600</v>
      </c>
      <c r="X696" s="17">
        <v>3281600</v>
      </c>
    </row>
    <row r="697" spans="2:24">
      <c r="B697" s="18">
        <v>5</v>
      </c>
      <c r="C697" s="25">
        <v>4656000</v>
      </c>
      <c r="D697" s="11">
        <f>IF(AND($N697&gt;' '!F$13,' '!F$13&gt;=$C697),1,0)</f>
        <v>0</v>
      </c>
      <c r="E697" s="11">
        <f>IF(AND($N697&gt;' '!G$13,' '!G$13&gt;=$C697),1,0)</f>
        <v>0</v>
      </c>
      <c r="F697" s="11">
        <f>IF(AND($N697&gt;' '!H$13,' '!H$13&gt;=$C697),1,0)</f>
        <v>0</v>
      </c>
      <c r="G697" s="11">
        <f>IF(AND($N697&gt;' '!I$13,' '!I$13&gt;=$C697),1,0)</f>
        <v>0</v>
      </c>
      <c r="H697" s="11">
        <f>IF(AND($N697&gt;' '!J$13,' '!J$13&gt;=$C697),1,0)</f>
        <v>0</v>
      </c>
      <c r="I697" s="11">
        <f>IF(AND($N697&gt;' '!K$13,' '!K$13&gt;=$C697),1,0)</f>
        <v>0</v>
      </c>
      <c r="J697" s="11">
        <f>IF(AND($N697&gt;' '!L$13,' '!L$13&gt;=$C697),1,0)</f>
        <v>0</v>
      </c>
      <c r="K697" s="11">
        <f>IF(AND($N697&gt;' '!M$13,' '!M$13&gt;=$C697),1,0)</f>
        <v>0</v>
      </c>
      <c r="L697" s="11">
        <f>IF(AND($N697&gt;' '!N$13,' '!N$13&gt;=$C697),1,0)</f>
        <v>0</v>
      </c>
      <c r="M697" s="11">
        <f>IF(AND($N697&gt;' '!O$13,' '!O$13&gt;=$C697),1,0)</f>
        <v>0</v>
      </c>
      <c r="N697" s="25">
        <v>4660000</v>
      </c>
      <c r="O697" s="17">
        <v>3284800</v>
      </c>
      <c r="P697" s="17">
        <v>3284800</v>
      </c>
      <c r="Q697" s="17">
        <v>3284800</v>
      </c>
      <c r="R697" s="17">
        <v>3284800</v>
      </c>
      <c r="S697" s="17">
        <v>3284800</v>
      </c>
      <c r="T697" s="17">
        <v>3284800</v>
      </c>
      <c r="U697" s="17">
        <v>3284800</v>
      </c>
      <c r="V697" s="17">
        <v>3284800</v>
      </c>
      <c r="W697" s="17">
        <v>3284800</v>
      </c>
      <c r="X697" s="17">
        <v>3284800</v>
      </c>
    </row>
    <row r="698" spans="2:24">
      <c r="B698" s="20">
        <v>1</v>
      </c>
      <c r="C698" s="25">
        <v>4660000</v>
      </c>
      <c r="D698" s="11">
        <f>IF(AND($N698&gt;' '!F$13,' '!F$13&gt;=$C698),1,0)</f>
        <v>0</v>
      </c>
      <c r="E698" s="11">
        <f>IF(AND($N698&gt;' '!G$13,' '!G$13&gt;=$C698),1,0)</f>
        <v>0</v>
      </c>
      <c r="F698" s="11">
        <f>IF(AND($N698&gt;' '!H$13,' '!H$13&gt;=$C698),1,0)</f>
        <v>0</v>
      </c>
      <c r="G698" s="11">
        <f>IF(AND($N698&gt;' '!I$13,' '!I$13&gt;=$C698),1,0)</f>
        <v>0</v>
      </c>
      <c r="H698" s="11">
        <f>IF(AND($N698&gt;' '!J$13,' '!J$13&gt;=$C698),1,0)</f>
        <v>0</v>
      </c>
      <c r="I698" s="11">
        <f>IF(AND($N698&gt;' '!K$13,' '!K$13&gt;=$C698),1,0)</f>
        <v>0</v>
      </c>
      <c r="J698" s="11">
        <f>IF(AND($N698&gt;' '!L$13,' '!L$13&gt;=$C698),1,0)</f>
        <v>0</v>
      </c>
      <c r="K698" s="11">
        <f>IF(AND($N698&gt;' '!M$13,' '!M$13&gt;=$C698),1,0)</f>
        <v>0</v>
      </c>
      <c r="L698" s="11">
        <f>IF(AND($N698&gt;' '!N$13,' '!N$13&gt;=$C698),1,0)</f>
        <v>0</v>
      </c>
      <c r="M698" s="11">
        <f>IF(AND($N698&gt;' '!O$13,' '!O$13&gt;=$C698),1,0)</f>
        <v>0</v>
      </c>
      <c r="N698" s="25">
        <v>4664000</v>
      </c>
      <c r="O698" s="17">
        <v>3288000</v>
      </c>
      <c r="P698" s="17">
        <v>3288000</v>
      </c>
      <c r="Q698" s="17">
        <v>3288000</v>
      </c>
      <c r="R698" s="17">
        <v>3288000</v>
      </c>
      <c r="S698" s="17">
        <v>3288000</v>
      </c>
      <c r="T698" s="17">
        <v>3288000</v>
      </c>
      <c r="U698" s="17">
        <v>3288000</v>
      </c>
      <c r="V698" s="17">
        <v>3288000</v>
      </c>
      <c r="W698" s="17">
        <v>3288000</v>
      </c>
      <c r="X698" s="17">
        <v>3288000</v>
      </c>
    </row>
    <row r="699" spans="2:24">
      <c r="B699" s="20">
        <v>2</v>
      </c>
      <c r="C699" s="25">
        <v>4664000</v>
      </c>
      <c r="D699" s="11">
        <f>IF(AND($N699&gt;' '!F$13,' '!F$13&gt;=$C699),1,0)</f>
        <v>0</v>
      </c>
      <c r="E699" s="11">
        <f>IF(AND($N699&gt;' '!G$13,' '!G$13&gt;=$C699),1,0)</f>
        <v>0</v>
      </c>
      <c r="F699" s="11">
        <f>IF(AND($N699&gt;' '!H$13,' '!H$13&gt;=$C699),1,0)</f>
        <v>0</v>
      </c>
      <c r="G699" s="11">
        <f>IF(AND($N699&gt;' '!I$13,' '!I$13&gt;=$C699),1,0)</f>
        <v>0</v>
      </c>
      <c r="H699" s="11">
        <f>IF(AND($N699&gt;' '!J$13,' '!J$13&gt;=$C699),1,0)</f>
        <v>0</v>
      </c>
      <c r="I699" s="11">
        <f>IF(AND($N699&gt;' '!K$13,' '!K$13&gt;=$C699),1,0)</f>
        <v>0</v>
      </c>
      <c r="J699" s="11">
        <f>IF(AND($N699&gt;' '!L$13,' '!L$13&gt;=$C699),1,0)</f>
        <v>0</v>
      </c>
      <c r="K699" s="11">
        <f>IF(AND($N699&gt;' '!M$13,' '!M$13&gt;=$C699),1,0)</f>
        <v>0</v>
      </c>
      <c r="L699" s="11">
        <f>IF(AND($N699&gt;' '!N$13,' '!N$13&gt;=$C699),1,0)</f>
        <v>0</v>
      </c>
      <c r="M699" s="11">
        <f>IF(AND($N699&gt;' '!O$13,' '!O$13&gt;=$C699),1,0)</f>
        <v>0</v>
      </c>
      <c r="N699" s="25">
        <v>4668000</v>
      </c>
      <c r="O699" s="17">
        <v>3291200</v>
      </c>
      <c r="P699" s="17">
        <v>3291200</v>
      </c>
      <c r="Q699" s="17">
        <v>3291200</v>
      </c>
      <c r="R699" s="17">
        <v>3291200</v>
      </c>
      <c r="S699" s="17">
        <v>3291200</v>
      </c>
      <c r="T699" s="17">
        <v>3291200</v>
      </c>
      <c r="U699" s="17">
        <v>3291200</v>
      </c>
      <c r="V699" s="17">
        <v>3291200</v>
      </c>
      <c r="W699" s="17">
        <v>3291200</v>
      </c>
      <c r="X699" s="17">
        <v>3291200</v>
      </c>
    </row>
    <row r="700" spans="2:24">
      <c r="B700" s="20">
        <v>3</v>
      </c>
      <c r="C700" s="26">
        <v>4668000</v>
      </c>
      <c r="D700" s="11">
        <f>IF(AND($N700&gt;' '!F$13,' '!F$13&gt;=$C700),1,0)</f>
        <v>0</v>
      </c>
      <c r="E700" s="11">
        <f>IF(AND($N700&gt;' '!G$13,' '!G$13&gt;=$C700),1,0)</f>
        <v>0</v>
      </c>
      <c r="F700" s="11">
        <f>IF(AND($N700&gt;' '!H$13,' '!H$13&gt;=$C700),1,0)</f>
        <v>0</v>
      </c>
      <c r="G700" s="11">
        <f>IF(AND($N700&gt;' '!I$13,' '!I$13&gt;=$C700),1,0)</f>
        <v>0</v>
      </c>
      <c r="H700" s="11">
        <f>IF(AND($N700&gt;' '!J$13,' '!J$13&gt;=$C700),1,0)</f>
        <v>0</v>
      </c>
      <c r="I700" s="11">
        <f>IF(AND($N700&gt;' '!K$13,' '!K$13&gt;=$C700),1,0)</f>
        <v>0</v>
      </c>
      <c r="J700" s="11">
        <f>IF(AND($N700&gt;' '!L$13,' '!L$13&gt;=$C700),1,0)</f>
        <v>0</v>
      </c>
      <c r="K700" s="11">
        <f>IF(AND($N700&gt;' '!M$13,' '!M$13&gt;=$C700),1,0)</f>
        <v>0</v>
      </c>
      <c r="L700" s="11">
        <f>IF(AND($N700&gt;' '!N$13,' '!N$13&gt;=$C700),1,0)</f>
        <v>0</v>
      </c>
      <c r="M700" s="11">
        <f>IF(AND($N700&gt;' '!O$13,' '!O$13&gt;=$C700),1,0)</f>
        <v>0</v>
      </c>
      <c r="N700" s="26">
        <v>4672000</v>
      </c>
      <c r="O700" s="17">
        <v>3294400</v>
      </c>
      <c r="P700" s="17">
        <v>3294400</v>
      </c>
      <c r="Q700" s="17">
        <v>3294400</v>
      </c>
      <c r="R700" s="17">
        <v>3294400</v>
      </c>
      <c r="S700" s="17">
        <v>3294400</v>
      </c>
      <c r="T700" s="17">
        <v>3294400</v>
      </c>
      <c r="U700" s="17">
        <v>3294400</v>
      </c>
      <c r="V700" s="17">
        <v>3294400</v>
      </c>
      <c r="W700" s="17">
        <v>3294400</v>
      </c>
      <c r="X700" s="17">
        <v>3294400</v>
      </c>
    </row>
    <row r="701" spans="2:24">
      <c r="B701" s="20">
        <v>4</v>
      </c>
      <c r="C701" s="25">
        <v>4672000</v>
      </c>
      <c r="D701" s="11">
        <f>IF(AND($N701&gt;' '!F$13,' '!F$13&gt;=$C701),1,0)</f>
        <v>0</v>
      </c>
      <c r="E701" s="11">
        <f>IF(AND($N701&gt;' '!G$13,' '!G$13&gt;=$C701),1,0)</f>
        <v>0</v>
      </c>
      <c r="F701" s="11">
        <f>IF(AND($N701&gt;' '!H$13,' '!H$13&gt;=$C701),1,0)</f>
        <v>0</v>
      </c>
      <c r="G701" s="11">
        <f>IF(AND($N701&gt;' '!I$13,' '!I$13&gt;=$C701),1,0)</f>
        <v>0</v>
      </c>
      <c r="H701" s="11">
        <f>IF(AND($N701&gt;' '!J$13,' '!J$13&gt;=$C701),1,0)</f>
        <v>0</v>
      </c>
      <c r="I701" s="11">
        <f>IF(AND($N701&gt;' '!K$13,' '!K$13&gt;=$C701),1,0)</f>
        <v>0</v>
      </c>
      <c r="J701" s="11">
        <f>IF(AND($N701&gt;' '!L$13,' '!L$13&gt;=$C701),1,0)</f>
        <v>0</v>
      </c>
      <c r="K701" s="11">
        <f>IF(AND($N701&gt;' '!M$13,' '!M$13&gt;=$C701),1,0)</f>
        <v>0</v>
      </c>
      <c r="L701" s="11">
        <f>IF(AND($N701&gt;' '!N$13,' '!N$13&gt;=$C701),1,0)</f>
        <v>0</v>
      </c>
      <c r="M701" s="11">
        <f>IF(AND($N701&gt;' '!O$13,' '!O$13&gt;=$C701),1,0)</f>
        <v>0</v>
      </c>
      <c r="N701" s="25">
        <v>4676000</v>
      </c>
      <c r="O701" s="17">
        <v>3297600</v>
      </c>
      <c r="P701" s="17">
        <v>3297600</v>
      </c>
      <c r="Q701" s="17">
        <v>3297600</v>
      </c>
      <c r="R701" s="17">
        <v>3297600</v>
      </c>
      <c r="S701" s="17">
        <v>3297600</v>
      </c>
      <c r="T701" s="17">
        <v>3297600</v>
      </c>
      <c r="U701" s="17">
        <v>3297600</v>
      </c>
      <c r="V701" s="17">
        <v>3297600</v>
      </c>
      <c r="W701" s="17">
        <v>3297600</v>
      </c>
      <c r="X701" s="17">
        <v>3297600</v>
      </c>
    </row>
    <row r="702" spans="2:24">
      <c r="B702" s="18">
        <v>5</v>
      </c>
      <c r="C702" s="25">
        <v>4676000</v>
      </c>
      <c r="D702" s="11">
        <f>IF(AND($N702&gt;' '!F$13,' '!F$13&gt;=$C702),1,0)</f>
        <v>0</v>
      </c>
      <c r="E702" s="11">
        <f>IF(AND($N702&gt;' '!G$13,' '!G$13&gt;=$C702),1,0)</f>
        <v>0</v>
      </c>
      <c r="F702" s="11">
        <f>IF(AND($N702&gt;' '!H$13,' '!H$13&gt;=$C702),1,0)</f>
        <v>0</v>
      </c>
      <c r="G702" s="11">
        <f>IF(AND($N702&gt;' '!I$13,' '!I$13&gt;=$C702),1,0)</f>
        <v>0</v>
      </c>
      <c r="H702" s="11">
        <f>IF(AND($N702&gt;' '!J$13,' '!J$13&gt;=$C702),1,0)</f>
        <v>0</v>
      </c>
      <c r="I702" s="11">
        <f>IF(AND($N702&gt;' '!K$13,' '!K$13&gt;=$C702),1,0)</f>
        <v>0</v>
      </c>
      <c r="J702" s="11">
        <f>IF(AND($N702&gt;' '!L$13,' '!L$13&gt;=$C702),1,0)</f>
        <v>0</v>
      </c>
      <c r="K702" s="11">
        <f>IF(AND($N702&gt;' '!M$13,' '!M$13&gt;=$C702),1,0)</f>
        <v>0</v>
      </c>
      <c r="L702" s="11">
        <f>IF(AND($N702&gt;' '!N$13,' '!N$13&gt;=$C702),1,0)</f>
        <v>0</v>
      </c>
      <c r="M702" s="11">
        <f>IF(AND($N702&gt;' '!O$13,' '!O$13&gt;=$C702),1,0)</f>
        <v>0</v>
      </c>
      <c r="N702" s="25">
        <v>4680000</v>
      </c>
      <c r="O702" s="17">
        <v>3300800</v>
      </c>
      <c r="P702" s="17">
        <v>3300800</v>
      </c>
      <c r="Q702" s="17">
        <v>3300800</v>
      </c>
      <c r="R702" s="17">
        <v>3300800</v>
      </c>
      <c r="S702" s="17">
        <v>3300800</v>
      </c>
      <c r="T702" s="17">
        <v>3300800</v>
      </c>
      <c r="U702" s="17">
        <v>3300800</v>
      </c>
      <c r="V702" s="17">
        <v>3300800</v>
      </c>
      <c r="W702" s="17">
        <v>3300800</v>
      </c>
      <c r="X702" s="17">
        <v>3300800</v>
      </c>
    </row>
    <row r="703" spans="2:24">
      <c r="B703" s="20">
        <v>1</v>
      </c>
      <c r="C703" s="25">
        <v>4680000</v>
      </c>
      <c r="D703" s="11">
        <f>IF(AND($N703&gt;' '!F$13,' '!F$13&gt;=$C703),1,0)</f>
        <v>0</v>
      </c>
      <c r="E703" s="11">
        <f>IF(AND($N703&gt;' '!G$13,' '!G$13&gt;=$C703),1,0)</f>
        <v>0</v>
      </c>
      <c r="F703" s="11">
        <f>IF(AND($N703&gt;' '!H$13,' '!H$13&gt;=$C703),1,0)</f>
        <v>0</v>
      </c>
      <c r="G703" s="11">
        <f>IF(AND($N703&gt;' '!I$13,' '!I$13&gt;=$C703),1,0)</f>
        <v>0</v>
      </c>
      <c r="H703" s="11">
        <f>IF(AND($N703&gt;' '!J$13,' '!J$13&gt;=$C703),1,0)</f>
        <v>0</v>
      </c>
      <c r="I703" s="11">
        <f>IF(AND($N703&gt;' '!K$13,' '!K$13&gt;=$C703),1,0)</f>
        <v>0</v>
      </c>
      <c r="J703" s="11">
        <f>IF(AND($N703&gt;' '!L$13,' '!L$13&gt;=$C703),1,0)</f>
        <v>0</v>
      </c>
      <c r="K703" s="11">
        <f>IF(AND($N703&gt;' '!M$13,' '!M$13&gt;=$C703),1,0)</f>
        <v>0</v>
      </c>
      <c r="L703" s="11">
        <f>IF(AND($N703&gt;' '!N$13,' '!N$13&gt;=$C703),1,0)</f>
        <v>0</v>
      </c>
      <c r="M703" s="11">
        <f>IF(AND($N703&gt;' '!O$13,' '!O$13&gt;=$C703),1,0)</f>
        <v>0</v>
      </c>
      <c r="N703" s="25">
        <v>4684000</v>
      </c>
      <c r="O703" s="17">
        <v>3304000</v>
      </c>
      <c r="P703" s="17">
        <v>3304000</v>
      </c>
      <c r="Q703" s="17">
        <v>3304000</v>
      </c>
      <c r="R703" s="17">
        <v>3304000</v>
      </c>
      <c r="S703" s="17">
        <v>3304000</v>
      </c>
      <c r="T703" s="17">
        <v>3304000</v>
      </c>
      <c r="U703" s="17">
        <v>3304000</v>
      </c>
      <c r="V703" s="17">
        <v>3304000</v>
      </c>
      <c r="W703" s="17">
        <v>3304000</v>
      </c>
      <c r="X703" s="17">
        <v>3304000</v>
      </c>
    </row>
    <row r="704" spans="2:24">
      <c r="B704" s="20">
        <v>2</v>
      </c>
      <c r="C704" s="25">
        <v>4684000</v>
      </c>
      <c r="D704" s="11">
        <f>IF(AND($N704&gt;' '!F$13,' '!F$13&gt;=$C704),1,0)</f>
        <v>0</v>
      </c>
      <c r="E704" s="11">
        <f>IF(AND($N704&gt;' '!G$13,' '!G$13&gt;=$C704),1,0)</f>
        <v>0</v>
      </c>
      <c r="F704" s="11">
        <f>IF(AND($N704&gt;' '!H$13,' '!H$13&gt;=$C704),1,0)</f>
        <v>0</v>
      </c>
      <c r="G704" s="11">
        <f>IF(AND($N704&gt;' '!I$13,' '!I$13&gt;=$C704),1,0)</f>
        <v>0</v>
      </c>
      <c r="H704" s="11">
        <f>IF(AND($N704&gt;' '!J$13,' '!J$13&gt;=$C704),1,0)</f>
        <v>0</v>
      </c>
      <c r="I704" s="11">
        <f>IF(AND($N704&gt;' '!K$13,' '!K$13&gt;=$C704),1,0)</f>
        <v>0</v>
      </c>
      <c r="J704" s="11">
        <f>IF(AND($N704&gt;' '!L$13,' '!L$13&gt;=$C704),1,0)</f>
        <v>0</v>
      </c>
      <c r="K704" s="11">
        <f>IF(AND($N704&gt;' '!M$13,' '!M$13&gt;=$C704),1,0)</f>
        <v>0</v>
      </c>
      <c r="L704" s="11">
        <f>IF(AND($N704&gt;' '!N$13,' '!N$13&gt;=$C704),1,0)</f>
        <v>0</v>
      </c>
      <c r="M704" s="11">
        <f>IF(AND($N704&gt;' '!O$13,' '!O$13&gt;=$C704),1,0)</f>
        <v>0</v>
      </c>
      <c r="N704" s="25">
        <v>4688000</v>
      </c>
      <c r="O704" s="17">
        <v>3307200</v>
      </c>
      <c r="P704" s="17">
        <v>3307200</v>
      </c>
      <c r="Q704" s="17">
        <v>3307200</v>
      </c>
      <c r="R704" s="17">
        <v>3307200</v>
      </c>
      <c r="S704" s="17">
        <v>3307200</v>
      </c>
      <c r="T704" s="17">
        <v>3307200</v>
      </c>
      <c r="U704" s="17">
        <v>3307200</v>
      </c>
      <c r="V704" s="17">
        <v>3307200</v>
      </c>
      <c r="W704" s="17">
        <v>3307200</v>
      </c>
      <c r="X704" s="17">
        <v>3307200</v>
      </c>
    </row>
    <row r="705" spans="2:24">
      <c r="B705" s="20">
        <v>3</v>
      </c>
      <c r="C705" s="26">
        <v>4688000</v>
      </c>
      <c r="D705" s="11">
        <f>IF(AND($N705&gt;' '!F$13,' '!F$13&gt;=$C705),1,0)</f>
        <v>0</v>
      </c>
      <c r="E705" s="11">
        <f>IF(AND($N705&gt;' '!G$13,' '!G$13&gt;=$C705),1,0)</f>
        <v>0</v>
      </c>
      <c r="F705" s="11">
        <f>IF(AND($N705&gt;' '!H$13,' '!H$13&gt;=$C705),1,0)</f>
        <v>0</v>
      </c>
      <c r="G705" s="11">
        <f>IF(AND($N705&gt;' '!I$13,' '!I$13&gt;=$C705),1,0)</f>
        <v>0</v>
      </c>
      <c r="H705" s="11">
        <f>IF(AND($N705&gt;' '!J$13,' '!J$13&gt;=$C705),1,0)</f>
        <v>0</v>
      </c>
      <c r="I705" s="11">
        <f>IF(AND($N705&gt;' '!K$13,' '!K$13&gt;=$C705),1,0)</f>
        <v>0</v>
      </c>
      <c r="J705" s="11">
        <f>IF(AND($N705&gt;' '!L$13,' '!L$13&gt;=$C705),1,0)</f>
        <v>0</v>
      </c>
      <c r="K705" s="11">
        <f>IF(AND($N705&gt;' '!M$13,' '!M$13&gt;=$C705),1,0)</f>
        <v>0</v>
      </c>
      <c r="L705" s="11">
        <f>IF(AND($N705&gt;' '!N$13,' '!N$13&gt;=$C705),1,0)</f>
        <v>0</v>
      </c>
      <c r="M705" s="11">
        <f>IF(AND($N705&gt;' '!O$13,' '!O$13&gt;=$C705),1,0)</f>
        <v>0</v>
      </c>
      <c r="N705" s="26">
        <v>4692000</v>
      </c>
      <c r="O705" s="17">
        <v>3310400</v>
      </c>
      <c r="P705" s="17">
        <v>3310400</v>
      </c>
      <c r="Q705" s="17">
        <v>3310400</v>
      </c>
      <c r="R705" s="17">
        <v>3310400</v>
      </c>
      <c r="S705" s="17">
        <v>3310400</v>
      </c>
      <c r="T705" s="17">
        <v>3310400</v>
      </c>
      <c r="U705" s="17">
        <v>3310400</v>
      </c>
      <c r="V705" s="17">
        <v>3310400</v>
      </c>
      <c r="W705" s="17">
        <v>3310400</v>
      </c>
      <c r="X705" s="17">
        <v>3310400</v>
      </c>
    </row>
    <row r="706" spans="2:24">
      <c r="B706" s="20">
        <v>4</v>
      </c>
      <c r="C706" s="25">
        <v>4692000</v>
      </c>
      <c r="D706" s="11">
        <f>IF(AND($N706&gt;' '!F$13,' '!F$13&gt;=$C706),1,0)</f>
        <v>0</v>
      </c>
      <c r="E706" s="11">
        <f>IF(AND($N706&gt;' '!G$13,' '!G$13&gt;=$C706),1,0)</f>
        <v>0</v>
      </c>
      <c r="F706" s="11">
        <f>IF(AND($N706&gt;' '!H$13,' '!H$13&gt;=$C706),1,0)</f>
        <v>0</v>
      </c>
      <c r="G706" s="11">
        <f>IF(AND($N706&gt;' '!I$13,' '!I$13&gt;=$C706),1,0)</f>
        <v>0</v>
      </c>
      <c r="H706" s="11">
        <f>IF(AND($N706&gt;' '!J$13,' '!J$13&gt;=$C706),1,0)</f>
        <v>0</v>
      </c>
      <c r="I706" s="11">
        <f>IF(AND($N706&gt;' '!K$13,' '!K$13&gt;=$C706),1,0)</f>
        <v>0</v>
      </c>
      <c r="J706" s="11">
        <f>IF(AND($N706&gt;' '!L$13,' '!L$13&gt;=$C706),1,0)</f>
        <v>0</v>
      </c>
      <c r="K706" s="11">
        <f>IF(AND($N706&gt;' '!M$13,' '!M$13&gt;=$C706),1,0)</f>
        <v>0</v>
      </c>
      <c r="L706" s="11">
        <f>IF(AND($N706&gt;' '!N$13,' '!N$13&gt;=$C706),1,0)</f>
        <v>0</v>
      </c>
      <c r="M706" s="11">
        <f>IF(AND($N706&gt;' '!O$13,' '!O$13&gt;=$C706),1,0)</f>
        <v>0</v>
      </c>
      <c r="N706" s="25">
        <v>4696000</v>
      </c>
      <c r="O706" s="17">
        <v>3313600</v>
      </c>
      <c r="P706" s="17">
        <v>3313600</v>
      </c>
      <c r="Q706" s="17">
        <v>3313600</v>
      </c>
      <c r="R706" s="17">
        <v>3313600</v>
      </c>
      <c r="S706" s="17">
        <v>3313600</v>
      </c>
      <c r="T706" s="17">
        <v>3313600</v>
      </c>
      <c r="U706" s="17">
        <v>3313600</v>
      </c>
      <c r="V706" s="17">
        <v>3313600</v>
      </c>
      <c r="W706" s="17">
        <v>3313600</v>
      </c>
      <c r="X706" s="17">
        <v>3313600</v>
      </c>
    </row>
    <row r="707" spans="2:24">
      <c r="B707" s="18">
        <v>5</v>
      </c>
      <c r="C707" s="25">
        <v>4696000</v>
      </c>
      <c r="D707" s="11">
        <f>IF(AND($N707&gt;' '!F$13,' '!F$13&gt;=$C707),1,0)</f>
        <v>0</v>
      </c>
      <c r="E707" s="11">
        <f>IF(AND($N707&gt;' '!G$13,' '!G$13&gt;=$C707),1,0)</f>
        <v>0</v>
      </c>
      <c r="F707" s="11">
        <f>IF(AND($N707&gt;' '!H$13,' '!H$13&gt;=$C707),1,0)</f>
        <v>0</v>
      </c>
      <c r="G707" s="11">
        <f>IF(AND($N707&gt;' '!I$13,' '!I$13&gt;=$C707),1,0)</f>
        <v>0</v>
      </c>
      <c r="H707" s="11">
        <f>IF(AND($N707&gt;' '!J$13,' '!J$13&gt;=$C707),1,0)</f>
        <v>0</v>
      </c>
      <c r="I707" s="11">
        <f>IF(AND($N707&gt;' '!K$13,' '!K$13&gt;=$C707),1,0)</f>
        <v>0</v>
      </c>
      <c r="J707" s="11">
        <f>IF(AND($N707&gt;' '!L$13,' '!L$13&gt;=$C707),1,0)</f>
        <v>0</v>
      </c>
      <c r="K707" s="11">
        <f>IF(AND($N707&gt;' '!M$13,' '!M$13&gt;=$C707),1,0)</f>
        <v>0</v>
      </c>
      <c r="L707" s="11">
        <f>IF(AND($N707&gt;' '!N$13,' '!N$13&gt;=$C707),1,0)</f>
        <v>0</v>
      </c>
      <c r="M707" s="11">
        <f>IF(AND($N707&gt;' '!O$13,' '!O$13&gt;=$C707),1,0)</f>
        <v>0</v>
      </c>
      <c r="N707" s="25">
        <v>4700000</v>
      </c>
      <c r="O707" s="17">
        <v>3316800</v>
      </c>
      <c r="P707" s="17">
        <v>3316800</v>
      </c>
      <c r="Q707" s="17">
        <v>3316800</v>
      </c>
      <c r="R707" s="17">
        <v>3316800</v>
      </c>
      <c r="S707" s="17">
        <v>3316800</v>
      </c>
      <c r="T707" s="17">
        <v>3316800</v>
      </c>
      <c r="U707" s="17">
        <v>3316800</v>
      </c>
      <c r="V707" s="17">
        <v>3316800</v>
      </c>
      <c r="W707" s="17">
        <v>3316800</v>
      </c>
      <c r="X707" s="17">
        <v>3316800</v>
      </c>
    </row>
    <row r="708" spans="2:24">
      <c r="B708" s="20">
        <v>1</v>
      </c>
      <c r="C708" s="25">
        <v>4700000</v>
      </c>
      <c r="D708" s="11">
        <f>IF(AND($N708&gt;' '!F$13,' '!F$13&gt;=$C708),1,0)</f>
        <v>0</v>
      </c>
      <c r="E708" s="11">
        <f>IF(AND($N708&gt;' '!G$13,' '!G$13&gt;=$C708),1,0)</f>
        <v>0</v>
      </c>
      <c r="F708" s="11">
        <f>IF(AND($N708&gt;' '!H$13,' '!H$13&gt;=$C708),1,0)</f>
        <v>0</v>
      </c>
      <c r="G708" s="11">
        <f>IF(AND($N708&gt;' '!I$13,' '!I$13&gt;=$C708),1,0)</f>
        <v>0</v>
      </c>
      <c r="H708" s="11">
        <f>IF(AND($N708&gt;' '!J$13,' '!J$13&gt;=$C708),1,0)</f>
        <v>0</v>
      </c>
      <c r="I708" s="11">
        <f>IF(AND($N708&gt;' '!K$13,' '!K$13&gt;=$C708),1,0)</f>
        <v>0</v>
      </c>
      <c r="J708" s="11">
        <f>IF(AND($N708&gt;' '!L$13,' '!L$13&gt;=$C708),1,0)</f>
        <v>0</v>
      </c>
      <c r="K708" s="11">
        <f>IF(AND($N708&gt;' '!M$13,' '!M$13&gt;=$C708),1,0)</f>
        <v>0</v>
      </c>
      <c r="L708" s="11">
        <f>IF(AND($N708&gt;' '!N$13,' '!N$13&gt;=$C708),1,0)</f>
        <v>0</v>
      </c>
      <c r="M708" s="11">
        <f>IF(AND($N708&gt;' '!O$13,' '!O$13&gt;=$C708),1,0)</f>
        <v>0</v>
      </c>
      <c r="N708" s="25">
        <v>4704000</v>
      </c>
      <c r="O708" s="17">
        <v>3320000</v>
      </c>
      <c r="P708" s="17">
        <v>3320000</v>
      </c>
      <c r="Q708" s="17">
        <v>3320000</v>
      </c>
      <c r="R708" s="17">
        <v>3320000</v>
      </c>
      <c r="S708" s="17">
        <v>3320000</v>
      </c>
      <c r="T708" s="17">
        <v>3320000</v>
      </c>
      <c r="U708" s="17">
        <v>3320000</v>
      </c>
      <c r="V708" s="17">
        <v>3320000</v>
      </c>
      <c r="W708" s="17">
        <v>3320000</v>
      </c>
      <c r="X708" s="17">
        <v>3320000</v>
      </c>
    </row>
    <row r="709" spans="2:24">
      <c r="B709" s="20">
        <v>2</v>
      </c>
      <c r="C709" s="25">
        <v>4704000</v>
      </c>
      <c r="D709" s="11">
        <f>IF(AND($N709&gt;' '!F$13,' '!F$13&gt;=$C709),1,0)</f>
        <v>0</v>
      </c>
      <c r="E709" s="11">
        <f>IF(AND($N709&gt;' '!G$13,' '!G$13&gt;=$C709),1,0)</f>
        <v>0</v>
      </c>
      <c r="F709" s="11">
        <f>IF(AND($N709&gt;' '!H$13,' '!H$13&gt;=$C709),1,0)</f>
        <v>0</v>
      </c>
      <c r="G709" s="11">
        <f>IF(AND($N709&gt;' '!I$13,' '!I$13&gt;=$C709),1,0)</f>
        <v>0</v>
      </c>
      <c r="H709" s="11">
        <f>IF(AND($N709&gt;' '!J$13,' '!J$13&gt;=$C709),1,0)</f>
        <v>0</v>
      </c>
      <c r="I709" s="11">
        <f>IF(AND($N709&gt;' '!K$13,' '!K$13&gt;=$C709),1,0)</f>
        <v>0</v>
      </c>
      <c r="J709" s="11">
        <f>IF(AND($N709&gt;' '!L$13,' '!L$13&gt;=$C709),1,0)</f>
        <v>0</v>
      </c>
      <c r="K709" s="11">
        <f>IF(AND($N709&gt;' '!M$13,' '!M$13&gt;=$C709),1,0)</f>
        <v>0</v>
      </c>
      <c r="L709" s="11">
        <f>IF(AND($N709&gt;' '!N$13,' '!N$13&gt;=$C709),1,0)</f>
        <v>0</v>
      </c>
      <c r="M709" s="11">
        <f>IF(AND($N709&gt;' '!O$13,' '!O$13&gt;=$C709),1,0)</f>
        <v>0</v>
      </c>
      <c r="N709" s="25">
        <v>4708000</v>
      </c>
      <c r="O709" s="17">
        <v>3323200</v>
      </c>
      <c r="P709" s="17">
        <v>3323200</v>
      </c>
      <c r="Q709" s="17">
        <v>3323200</v>
      </c>
      <c r="R709" s="17">
        <v>3323200</v>
      </c>
      <c r="S709" s="17">
        <v>3323200</v>
      </c>
      <c r="T709" s="17">
        <v>3323200</v>
      </c>
      <c r="U709" s="17">
        <v>3323200</v>
      </c>
      <c r="V709" s="17">
        <v>3323200</v>
      </c>
      <c r="W709" s="17">
        <v>3323200</v>
      </c>
      <c r="X709" s="17">
        <v>3323200</v>
      </c>
    </row>
    <row r="710" spans="2:24">
      <c r="B710" s="20">
        <v>3</v>
      </c>
      <c r="C710" s="26">
        <v>4708000</v>
      </c>
      <c r="D710" s="11">
        <f>IF(AND($N710&gt;' '!F$13,' '!F$13&gt;=$C710),1,0)</f>
        <v>0</v>
      </c>
      <c r="E710" s="11">
        <f>IF(AND($N710&gt;' '!G$13,' '!G$13&gt;=$C710),1,0)</f>
        <v>0</v>
      </c>
      <c r="F710" s="11">
        <f>IF(AND($N710&gt;' '!H$13,' '!H$13&gt;=$C710),1,0)</f>
        <v>0</v>
      </c>
      <c r="G710" s="11">
        <f>IF(AND($N710&gt;' '!I$13,' '!I$13&gt;=$C710),1,0)</f>
        <v>0</v>
      </c>
      <c r="H710" s="11">
        <f>IF(AND($N710&gt;' '!J$13,' '!J$13&gt;=$C710),1,0)</f>
        <v>0</v>
      </c>
      <c r="I710" s="11">
        <f>IF(AND($N710&gt;' '!K$13,' '!K$13&gt;=$C710),1,0)</f>
        <v>0</v>
      </c>
      <c r="J710" s="11">
        <f>IF(AND($N710&gt;' '!L$13,' '!L$13&gt;=$C710),1,0)</f>
        <v>0</v>
      </c>
      <c r="K710" s="11">
        <f>IF(AND($N710&gt;' '!M$13,' '!M$13&gt;=$C710),1,0)</f>
        <v>0</v>
      </c>
      <c r="L710" s="11">
        <f>IF(AND($N710&gt;' '!N$13,' '!N$13&gt;=$C710),1,0)</f>
        <v>0</v>
      </c>
      <c r="M710" s="11">
        <f>IF(AND($N710&gt;' '!O$13,' '!O$13&gt;=$C710),1,0)</f>
        <v>0</v>
      </c>
      <c r="N710" s="26">
        <v>4712000</v>
      </c>
      <c r="O710" s="17">
        <v>3326400</v>
      </c>
      <c r="P710" s="17">
        <v>3326400</v>
      </c>
      <c r="Q710" s="17">
        <v>3326400</v>
      </c>
      <c r="R710" s="17">
        <v>3326400</v>
      </c>
      <c r="S710" s="17">
        <v>3326400</v>
      </c>
      <c r="T710" s="17">
        <v>3326400</v>
      </c>
      <c r="U710" s="17">
        <v>3326400</v>
      </c>
      <c r="V710" s="17">
        <v>3326400</v>
      </c>
      <c r="W710" s="17">
        <v>3326400</v>
      </c>
      <c r="X710" s="17">
        <v>3326400</v>
      </c>
    </row>
    <row r="711" spans="2:24">
      <c r="B711" s="20">
        <v>4</v>
      </c>
      <c r="C711" s="25">
        <v>4712000</v>
      </c>
      <c r="D711" s="11">
        <f>IF(AND($N711&gt;' '!F$13,' '!F$13&gt;=$C711),1,0)</f>
        <v>0</v>
      </c>
      <c r="E711" s="11">
        <f>IF(AND($N711&gt;' '!G$13,' '!G$13&gt;=$C711),1,0)</f>
        <v>0</v>
      </c>
      <c r="F711" s="11">
        <f>IF(AND($N711&gt;' '!H$13,' '!H$13&gt;=$C711),1,0)</f>
        <v>0</v>
      </c>
      <c r="G711" s="11">
        <f>IF(AND($N711&gt;' '!I$13,' '!I$13&gt;=$C711),1,0)</f>
        <v>0</v>
      </c>
      <c r="H711" s="11">
        <f>IF(AND($N711&gt;' '!J$13,' '!J$13&gt;=$C711),1,0)</f>
        <v>0</v>
      </c>
      <c r="I711" s="11">
        <f>IF(AND($N711&gt;' '!K$13,' '!K$13&gt;=$C711),1,0)</f>
        <v>0</v>
      </c>
      <c r="J711" s="11">
        <f>IF(AND($N711&gt;' '!L$13,' '!L$13&gt;=$C711),1,0)</f>
        <v>0</v>
      </c>
      <c r="K711" s="11">
        <f>IF(AND($N711&gt;' '!M$13,' '!M$13&gt;=$C711),1,0)</f>
        <v>0</v>
      </c>
      <c r="L711" s="11">
        <f>IF(AND($N711&gt;' '!N$13,' '!N$13&gt;=$C711),1,0)</f>
        <v>0</v>
      </c>
      <c r="M711" s="11">
        <f>IF(AND($N711&gt;' '!O$13,' '!O$13&gt;=$C711),1,0)</f>
        <v>0</v>
      </c>
      <c r="N711" s="25">
        <v>4716000</v>
      </c>
      <c r="O711" s="17">
        <v>3329600</v>
      </c>
      <c r="P711" s="17">
        <v>3329600</v>
      </c>
      <c r="Q711" s="17">
        <v>3329600</v>
      </c>
      <c r="R711" s="17">
        <v>3329600</v>
      </c>
      <c r="S711" s="17">
        <v>3329600</v>
      </c>
      <c r="T711" s="17">
        <v>3329600</v>
      </c>
      <c r="U711" s="17">
        <v>3329600</v>
      </c>
      <c r="V711" s="17">
        <v>3329600</v>
      </c>
      <c r="W711" s="17">
        <v>3329600</v>
      </c>
      <c r="X711" s="17">
        <v>3329600</v>
      </c>
    </row>
    <row r="712" spans="2:24">
      <c r="B712" s="18">
        <v>5</v>
      </c>
      <c r="C712" s="25">
        <v>4716000</v>
      </c>
      <c r="D712" s="11">
        <f>IF(AND($N712&gt;' '!F$13,' '!F$13&gt;=$C712),1,0)</f>
        <v>0</v>
      </c>
      <c r="E712" s="11">
        <f>IF(AND($N712&gt;' '!G$13,' '!G$13&gt;=$C712),1,0)</f>
        <v>0</v>
      </c>
      <c r="F712" s="11">
        <f>IF(AND($N712&gt;' '!H$13,' '!H$13&gt;=$C712),1,0)</f>
        <v>0</v>
      </c>
      <c r="G712" s="11">
        <f>IF(AND($N712&gt;' '!I$13,' '!I$13&gt;=$C712),1,0)</f>
        <v>0</v>
      </c>
      <c r="H712" s="11">
        <f>IF(AND($N712&gt;' '!J$13,' '!J$13&gt;=$C712),1,0)</f>
        <v>0</v>
      </c>
      <c r="I712" s="11">
        <f>IF(AND($N712&gt;' '!K$13,' '!K$13&gt;=$C712),1,0)</f>
        <v>0</v>
      </c>
      <c r="J712" s="11">
        <f>IF(AND($N712&gt;' '!L$13,' '!L$13&gt;=$C712),1,0)</f>
        <v>0</v>
      </c>
      <c r="K712" s="11">
        <f>IF(AND($N712&gt;' '!M$13,' '!M$13&gt;=$C712),1,0)</f>
        <v>0</v>
      </c>
      <c r="L712" s="11">
        <f>IF(AND($N712&gt;' '!N$13,' '!N$13&gt;=$C712),1,0)</f>
        <v>0</v>
      </c>
      <c r="M712" s="11">
        <f>IF(AND($N712&gt;' '!O$13,' '!O$13&gt;=$C712),1,0)</f>
        <v>0</v>
      </c>
      <c r="N712" s="25">
        <v>4720000</v>
      </c>
      <c r="O712" s="17">
        <v>3332800</v>
      </c>
      <c r="P712" s="17">
        <v>3332800</v>
      </c>
      <c r="Q712" s="17">
        <v>3332800</v>
      </c>
      <c r="R712" s="17">
        <v>3332800</v>
      </c>
      <c r="S712" s="17">
        <v>3332800</v>
      </c>
      <c r="T712" s="17">
        <v>3332800</v>
      </c>
      <c r="U712" s="17">
        <v>3332800</v>
      </c>
      <c r="V712" s="17">
        <v>3332800</v>
      </c>
      <c r="W712" s="17">
        <v>3332800</v>
      </c>
      <c r="X712" s="17">
        <v>3332800</v>
      </c>
    </row>
    <row r="713" spans="2:24">
      <c r="B713" s="20">
        <v>1</v>
      </c>
      <c r="C713" s="25">
        <v>4720000</v>
      </c>
      <c r="D713" s="11">
        <f>IF(AND($N713&gt;' '!F$13,' '!F$13&gt;=$C713),1,0)</f>
        <v>0</v>
      </c>
      <c r="E713" s="11">
        <f>IF(AND($N713&gt;' '!G$13,' '!G$13&gt;=$C713),1,0)</f>
        <v>0</v>
      </c>
      <c r="F713" s="11">
        <f>IF(AND($N713&gt;' '!H$13,' '!H$13&gt;=$C713),1,0)</f>
        <v>0</v>
      </c>
      <c r="G713" s="11">
        <f>IF(AND($N713&gt;' '!I$13,' '!I$13&gt;=$C713),1,0)</f>
        <v>0</v>
      </c>
      <c r="H713" s="11">
        <f>IF(AND($N713&gt;' '!J$13,' '!J$13&gt;=$C713),1,0)</f>
        <v>0</v>
      </c>
      <c r="I713" s="11">
        <f>IF(AND($N713&gt;' '!K$13,' '!K$13&gt;=$C713),1,0)</f>
        <v>0</v>
      </c>
      <c r="J713" s="11">
        <f>IF(AND($N713&gt;' '!L$13,' '!L$13&gt;=$C713),1,0)</f>
        <v>0</v>
      </c>
      <c r="K713" s="11">
        <f>IF(AND($N713&gt;' '!M$13,' '!M$13&gt;=$C713),1,0)</f>
        <v>0</v>
      </c>
      <c r="L713" s="11">
        <f>IF(AND($N713&gt;' '!N$13,' '!N$13&gt;=$C713),1,0)</f>
        <v>0</v>
      </c>
      <c r="M713" s="11">
        <f>IF(AND($N713&gt;' '!O$13,' '!O$13&gt;=$C713),1,0)</f>
        <v>0</v>
      </c>
      <c r="N713" s="25">
        <v>4724000</v>
      </c>
      <c r="O713" s="17">
        <v>3336000</v>
      </c>
      <c r="P713" s="17">
        <v>3336000</v>
      </c>
      <c r="Q713" s="17">
        <v>3336000</v>
      </c>
      <c r="R713" s="17">
        <v>3336000</v>
      </c>
      <c r="S713" s="17">
        <v>3336000</v>
      </c>
      <c r="T713" s="17">
        <v>3336000</v>
      </c>
      <c r="U713" s="17">
        <v>3336000</v>
      </c>
      <c r="V713" s="17">
        <v>3336000</v>
      </c>
      <c r="W713" s="17">
        <v>3336000</v>
      </c>
      <c r="X713" s="17">
        <v>3336000</v>
      </c>
    </row>
    <row r="714" spans="2:24">
      <c r="B714" s="20">
        <v>2</v>
      </c>
      <c r="C714" s="25">
        <v>4724000</v>
      </c>
      <c r="D714" s="11">
        <f>IF(AND($N714&gt;' '!F$13,' '!F$13&gt;=$C714),1,0)</f>
        <v>0</v>
      </c>
      <c r="E714" s="11">
        <f>IF(AND($N714&gt;' '!G$13,' '!G$13&gt;=$C714),1,0)</f>
        <v>0</v>
      </c>
      <c r="F714" s="11">
        <f>IF(AND($N714&gt;' '!H$13,' '!H$13&gt;=$C714),1,0)</f>
        <v>0</v>
      </c>
      <c r="G714" s="11">
        <f>IF(AND($N714&gt;' '!I$13,' '!I$13&gt;=$C714),1,0)</f>
        <v>0</v>
      </c>
      <c r="H714" s="11">
        <f>IF(AND($N714&gt;' '!J$13,' '!J$13&gt;=$C714),1,0)</f>
        <v>0</v>
      </c>
      <c r="I714" s="11">
        <f>IF(AND($N714&gt;' '!K$13,' '!K$13&gt;=$C714),1,0)</f>
        <v>0</v>
      </c>
      <c r="J714" s="11">
        <f>IF(AND($N714&gt;' '!L$13,' '!L$13&gt;=$C714),1,0)</f>
        <v>0</v>
      </c>
      <c r="K714" s="11">
        <f>IF(AND($N714&gt;' '!M$13,' '!M$13&gt;=$C714),1,0)</f>
        <v>0</v>
      </c>
      <c r="L714" s="11">
        <f>IF(AND($N714&gt;' '!N$13,' '!N$13&gt;=$C714),1,0)</f>
        <v>0</v>
      </c>
      <c r="M714" s="11">
        <f>IF(AND($N714&gt;' '!O$13,' '!O$13&gt;=$C714),1,0)</f>
        <v>0</v>
      </c>
      <c r="N714" s="25">
        <v>4728000</v>
      </c>
      <c r="O714" s="17">
        <v>3339200</v>
      </c>
      <c r="P714" s="17">
        <v>3339200</v>
      </c>
      <c r="Q714" s="17">
        <v>3339200</v>
      </c>
      <c r="R714" s="17">
        <v>3339200</v>
      </c>
      <c r="S714" s="17">
        <v>3339200</v>
      </c>
      <c r="T714" s="17">
        <v>3339200</v>
      </c>
      <c r="U714" s="17">
        <v>3339200</v>
      </c>
      <c r="V714" s="17">
        <v>3339200</v>
      </c>
      <c r="W714" s="17">
        <v>3339200</v>
      </c>
      <c r="X714" s="17">
        <v>3339200</v>
      </c>
    </row>
    <row r="715" spans="2:24">
      <c r="B715" s="20">
        <v>3</v>
      </c>
      <c r="C715" s="26">
        <v>4728000</v>
      </c>
      <c r="D715" s="11">
        <f>IF(AND($N715&gt;' '!F$13,' '!F$13&gt;=$C715),1,0)</f>
        <v>0</v>
      </c>
      <c r="E715" s="11">
        <f>IF(AND($N715&gt;' '!G$13,' '!G$13&gt;=$C715),1,0)</f>
        <v>0</v>
      </c>
      <c r="F715" s="11">
        <f>IF(AND($N715&gt;' '!H$13,' '!H$13&gt;=$C715),1,0)</f>
        <v>0</v>
      </c>
      <c r="G715" s="11">
        <f>IF(AND($N715&gt;' '!I$13,' '!I$13&gt;=$C715),1,0)</f>
        <v>0</v>
      </c>
      <c r="H715" s="11">
        <f>IF(AND($N715&gt;' '!J$13,' '!J$13&gt;=$C715),1,0)</f>
        <v>0</v>
      </c>
      <c r="I715" s="11">
        <f>IF(AND($N715&gt;' '!K$13,' '!K$13&gt;=$C715),1,0)</f>
        <v>0</v>
      </c>
      <c r="J715" s="11">
        <f>IF(AND($N715&gt;' '!L$13,' '!L$13&gt;=$C715),1,0)</f>
        <v>0</v>
      </c>
      <c r="K715" s="11">
        <f>IF(AND($N715&gt;' '!M$13,' '!M$13&gt;=$C715),1,0)</f>
        <v>0</v>
      </c>
      <c r="L715" s="11">
        <f>IF(AND($N715&gt;' '!N$13,' '!N$13&gt;=$C715),1,0)</f>
        <v>0</v>
      </c>
      <c r="M715" s="11">
        <f>IF(AND($N715&gt;' '!O$13,' '!O$13&gt;=$C715),1,0)</f>
        <v>0</v>
      </c>
      <c r="N715" s="26">
        <v>4732000</v>
      </c>
      <c r="O715" s="17">
        <v>3342400</v>
      </c>
      <c r="P715" s="17">
        <v>3342400</v>
      </c>
      <c r="Q715" s="17">
        <v>3342400</v>
      </c>
      <c r="R715" s="17">
        <v>3342400</v>
      </c>
      <c r="S715" s="17">
        <v>3342400</v>
      </c>
      <c r="T715" s="17">
        <v>3342400</v>
      </c>
      <c r="U715" s="17">
        <v>3342400</v>
      </c>
      <c r="V715" s="17">
        <v>3342400</v>
      </c>
      <c r="W715" s="17">
        <v>3342400</v>
      </c>
      <c r="X715" s="17">
        <v>3342400</v>
      </c>
    </row>
    <row r="716" spans="2:24">
      <c r="B716" s="20">
        <v>4</v>
      </c>
      <c r="C716" s="25">
        <v>4732000</v>
      </c>
      <c r="D716" s="11">
        <f>IF(AND($N716&gt;' '!F$13,' '!F$13&gt;=$C716),1,0)</f>
        <v>0</v>
      </c>
      <c r="E716" s="11">
        <f>IF(AND($N716&gt;' '!G$13,' '!G$13&gt;=$C716),1,0)</f>
        <v>0</v>
      </c>
      <c r="F716" s="11">
        <f>IF(AND($N716&gt;' '!H$13,' '!H$13&gt;=$C716),1,0)</f>
        <v>0</v>
      </c>
      <c r="G716" s="11">
        <f>IF(AND($N716&gt;' '!I$13,' '!I$13&gt;=$C716),1,0)</f>
        <v>0</v>
      </c>
      <c r="H716" s="11">
        <f>IF(AND($N716&gt;' '!J$13,' '!J$13&gt;=$C716),1,0)</f>
        <v>0</v>
      </c>
      <c r="I716" s="11">
        <f>IF(AND($N716&gt;' '!K$13,' '!K$13&gt;=$C716),1,0)</f>
        <v>0</v>
      </c>
      <c r="J716" s="11">
        <f>IF(AND($N716&gt;' '!L$13,' '!L$13&gt;=$C716),1,0)</f>
        <v>0</v>
      </c>
      <c r="K716" s="11">
        <f>IF(AND($N716&gt;' '!M$13,' '!M$13&gt;=$C716),1,0)</f>
        <v>0</v>
      </c>
      <c r="L716" s="11">
        <f>IF(AND($N716&gt;' '!N$13,' '!N$13&gt;=$C716),1,0)</f>
        <v>0</v>
      </c>
      <c r="M716" s="11">
        <f>IF(AND($N716&gt;' '!O$13,' '!O$13&gt;=$C716),1,0)</f>
        <v>0</v>
      </c>
      <c r="N716" s="25">
        <v>4736000</v>
      </c>
      <c r="O716" s="17">
        <v>3345600</v>
      </c>
      <c r="P716" s="17">
        <v>3345600</v>
      </c>
      <c r="Q716" s="17">
        <v>3345600</v>
      </c>
      <c r="R716" s="17">
        <v>3345600</v>
      </c>
      <c r="S716" s="17">
        <v>3345600</v>
      </c>
      <c r="T716" s="17">
        <v>3345600</v>
      </c>
      <c r="U716" s="17">
        <v>3345600</v>
      </c>
      <c r="V716" s="17">
        <v>3345600</v>
      </c>
      <c r="W716" s="17">
        <v>3345600</v>
      </c>
      <c r="X716" s="17">
        <v>3345600</v>
      </c>
    </row>
    <row r="717" spans="2:24">
      <c r="B717" s="18">
        <v>5</v>
      </c>
      <c r="C717" s="25">
        <v>4736000</v>
      </c>
      <c r="D717" s="11">
        <f>IF(AND($N717&gt;' '!F$13,' '!F$13&gt;=$C717),1,0)</f>
        <v>0</v>
      </c>
      <c r="E717" s="11">
        <f>IF(AND($N717&gt;' '!G$13,' '!G$13&gt;=$C717),1,0)</f>
        <v>0</v>
      </c>
      <c r="F717" s="11">
        <f>IF(AND($N717&gt;' '!H$13,' '!H$13&gt;=$C717),1,0)</f>
        <v>0</v>
      </c>
      <c r="G717" s="11">
        <f>IF(AND($N717&gt;' '!I$13,' '!I$13&gt;=$C717),1,0)</f>
        <v>0</v>
      </c>
      <c r="H717" s="11">
        <f>IF(AND($N717&gt;' '!J$13,' '!J$13&gt;=$C717),1,0)</f>
        <v>0</v>
      </c>
      <c r="I717" s="11">
        <f>IF(AND($N717&gt;' '!K$13,' '!K$13&gt;=$C717),1,0)</f>
        <v>0</v>
      </c>
      <c r="J717" s="11">
        <f>IF(AND($N717&gt;' '!L$13,' '!L$13&gt;=$C717),1,0)</f>
        <v>0</v>
      </c>
      <c r="K717" s="11">
        <f>IF(AND($N717&gt;' '!M$13,' '!M$13&gt;=$C717),1,0)</f>
        <v>0</v>
      </c>
      <c r="L717" s="11">
        <f>IF(AND($N717&gt;' '!N$13,' '!N$13&gt;=$C717),1,0)</f>
        <v>0</v>
      </c>
      <c r="M717" s="11">
        <f>IF(AND($N717&gt;' '!O$13,' '!O$13&gt;=$C717),1,0)</f>
        <v>0</v>
      </c>
      <c r="N717" s="25">
        <v>4740000</v>
      </c>
      <c r="O717" s="17">
        <v>3348800</v>
      </c>
      <c r="P717" s="17">
        <v>3348800</v>
      </c>
      <c r="Q717" s="17">
        <v>3348800</v>
      </c>
      <c r="R717" s="17">
        <v>3348800</v>
      </c>
      <c r="S717" s="17">
        <v>3348800</v>
      </c>
      <c r="T717" s="17">
        <v>3348800</v>
      </c>
      <c r="U717" s="17">
        <v>3348800</v>
      </c>
      <c r="V717" s="17">
        <v>3348800</v>
      </c>
      <c r="W717" s="17">
        <v>3348800</v>
      </c>
      <c r="X717" s="17">
        <v>3348800</v>
      </c>
    </row>
    <row r="718" spans="2:24">
      <c r="B718" s="20">
        <v>1</v>
      </c>
      <c r="C718" s="25">
        <v>4740000</v>
      </c>
      <c r="D718" s="11">
        <f>IF(AND($N718&gt;' '!F$13,' '!F$13&gt;=$C718),1,0)</f>
        <v>0</v>
      </c>
      <c r="E718" s="11">
        <f>IF(AND($N718&gt;' '!G$13,' '!G$13&gt;=$C718),1,0)</f>
        <v>0</v>
      </c>
      <c r="F718" s="11">
        <f>IF(AND($N718&gt;' '!H$13,' '!H$13&gt;=$C718),1,0)</f>
        <v>0</v>
      </c>
      <c r="G718" s="11">
        <f>IF(AND($N718&gt;' '!I$13,' '!I$13&gt;=$C718),1,0)</f>
        <v>0</v>
      </c>
      <c r="H718" s="11">
        <f>IF(AND($N718&gt;' '!J$13,' '!J$13&gt;=$C718),1,0)</f>
        <v>0</v>
      </c>
      <c r="I718" s="11">
        <f>IF(AND($N718&gt;' '!K$13,' '!K$13&gt;=$C718),1,0)</f>
        <v>0</v>
      </c>
      <c r="J718" s="11">
        <f>IF(AND($N718&gt;' '!L$13,' '!L$13&gt;=$C718),1,0)</f>
        <v>0</v>
      </c>
      <c r="K718" s="11">
        <f>IF(AND($N718&gt;' '!M$13,' '!M$13&gt;=$C718),1,0)</f>
        <v>0</v>
      </c>
      <c r="L718" s="11">
        <f>IF(AND($N718&gt;' '!N$13,' '!N$13&gt;=$C718),1,0)</f>
        <v>0</v>
      </c>
      <c r="M718" s="11">
        <f>IF(AND($N718&gt;' '!O$13,' '!O$13&gt;=$C718),1,0)</f>
        <v>0</v>
      </c>
      <c r="N718" s="25">
        <v>4744000</v>
      </c>
      <c r="O718" s="17">
        <v>3352000</v>
      </c>
      <c r="P718" s="17">
        <v>3352000</v>
      </c>
      <c r="Q718" s="17">
        <v>3352000</v>
      </c>
      <c r="R718" s="17">
        <v>3352000</v>
      </c>
      <c r="S718" s="17">
        <v>3352000</v>
      </c>
      <c r="T718" s="17">
        <v>3352000</v>
      </c>
      <c r="U718" s="17">
        <v>3352000</v>
      </c>
      <c r="V718" s="17">
        <v>3352000</v>
      </c>
      <c r="W718" s="17">
        <v>3352000</v>
      </c>
      <c r="X718" s="17">
        <v>3352000</v>
      </c>
    </row>
    <row r="719" spans="2:24">
      <c r="B719" s="20">
        <v>2</v>
      </c>
      <c r="C719" s="25">
        <v>4744000</v>
      </c>
      <c r="D719" s="11">
        <f>IF(AND($N719&gt;' '!F$13,' '!F$13&gt;=$C719),1,0)</f>
        <v>0</v>
      </c>
      <c r="E719" s="11">
        <f>IF(AND($N719&gt;' '!G$13,' '!G$13&gt;=$C719),1,0)</f>
        <v>0</v>
      </c>
      <c r="F719" s="11">
        <f>IF(AND($N719&gt;' '!H$13,' '!H$13&gt;=$C719),1,0)</f>
        <v>0</v>
      </c>
      <c r="G719" s="11">
        <f>IF(AND($N719&gt;' '!I$13,' '!I$13&gt;=$C719),1,0)</f>
        <v>0</v>
      </c>
      <c r="H719" s="11">
        <f>IF(AND($N719&gt;' '!J$13,' '!J$13&gt;=$C719),1,0)</f>
        <v>0</v>
      </c>
      <c r="I719" s="11">
        <f>IF(AND($N719&gt;' '!K$13,' '!K$13&gt;=$C719),1,0)</f>
        <v>0</v>
      </c>
      <c r="J719" s="11">
        <f>IF(AND($N719&gt;' '!L$13,' '!L$13&gt;=$C719),1,0)</f>
        <v>0</v>
      </c>
      <c r="K719" s="11">
        <f>IF(AND($N719&gt;' '!M$13,' '!M$13&gt;=$C719),1,0)</f>
        <v>0</v>
      </c>
      <c r="L719" s="11">
        <f>IF(AND($N719&gt;' '!N$13,' '!N$13&gt;=$C719),1,0)</f>
        <v>0</v>
      </c>
      <c r="M719" s="11">
        <f>IF(AND($N719&gt;' '!O$13,' '!O$13&gt;=$C719),1,0)</f>
        <v>0</v>
      </c>
      <c r="N719" s="25">
        <v>4748000</v>
      </c>
      <c r="O719" s="17">
        <v>3355200</v>
      </c>
      <c r="P719" s="17">
        <v>3355200</v>
      </c>
      <c r="Q719" s="17">
        <v>3355200</v>
      </c>
      <c r="R719" s="17">
        <v>3355200</v>
      </c>
      <c r="S719" s="17">
        <v>3355200</v>
      </c>
      <c r="T719" s="17">
        <v>3355200</v>
      </c>
      <c r="U719" s="17">
        <v>3355200</v>
      </c>
      <c r="V719" s="17">
        <v>3355200</v>
      </c>
      <c r="W719" s="17">
        <v>3355200</v>
      </c>
      <c r="X719" s="17">
        <v>3355200</v>
      </c>
    </row>
    <row r="720" spans="2:24">
      <c r="B720" s="20">
        <v>3</v>
      </c>
      <c r="C720" s="26">
        <v>4748000</v>
      </c>
      <c r="D720" s="11">
        <f>IF(AND($N720&gt;' '!F$13,' '!F$13&gt;=$C720),1,0)</f>
        <v>0</v>
      </c>
      <c r="E720" s="11">
        <f>IF(AND($N720&gt;' '!G$13,' '!G$13&gt;=$C720),1,0)</f>
        <v>0</v>
      </c>
      <c r="F720" s="11">
        <f>IF(AND($N720&gt;' '!H$13,' '!H$13&gt;=$C720),1,0)</f>
        <v>0</v>
      </c>
      <c r="G720" s="11">
        <f>IF(AND($N720&gt;' '!I$13,' '!I$13&gt;=$C720),1,0)</f>
        <v>0</v>
      </c>
      <c r="H720" s="11">
        <f>IF(AND($N720&gt;' '!J$13,' '!J$13&gt;=$C720),1,0)</f>
        <v>0</v>
      </c>
      <c r="I720" s="11">
        <f>IF(AND($N720&gt;' '!K$13,' '!K$13&gt;=$C720),1,0)</f>
        <v>0</v>
      </c>
      <c r="J720" s="11">
        <f>IF(AND($N720&gt;' '!L$13,' '!L$13&gt;=$C720),1,0)</f>
        <v>0</v>
      </c>
      <c r="K720" s="11">
        <f>IF(AND($N720&gt;' '!M$13,' '!M$13&gt;=$C720),1,0)</f>
        <v>0</v>
      </c>
      <c r="L720" s="11">
        <f>IF(AND($N720&gt;' '!N$13,' '!N$13&gt;=$C720),1,0)</f>
        <v>0</v>
      </c>
      <c r="M720" s="11">
        <f>IF(AND($N720&gt;' '!O$13,' '!O$13&gt;=$C720),1,0)</f>
        <v>0</v>
      </c>
      <c r="N720" s="26">
        <v>4752000</v>
      </c>
      <c r="O720" s="17">
        <v>3358400</v>
      </c>
      <c r="P720" s="17">
        <v>3358400</v>
      </c>
      <c r="Q720" s="17">
        <v>3358400</v>
      </c>
      <c r="R720" s="17">
        <v>3358400</v>
      </c>
      <c r="S720" s="17">
        <v>3358400</v>
      </c>
      <c r="T720" s="17">
        <v>3358400</v>
      </c>
      <c r="U720" s="17">
        <v>3358400</v>
      </c>
      <c r="V720" s="17">
        <v>3358400</v>
      </c>
      <c r="W720" s="17">
        <v>3358400</v>
      </c>
      <c r="X720" s="17">
        <v>3358400</v>
      </c>
    </row>
    <row r="721" spans="2:24">
      <c r="B721" s="20">
        <v>4</v>
      </c>
      <c r="C721" s="25">
        <v>4752000</v>
      </c>
      <c r="D721" s="11">
        <f>IF(AND($N721&gt;' '!F$13,' '!F$13&gt;=$C721),1,0)</f>
        <v>0</v>
      </c>
      <c r="E721" s="11">
        <f>IF(AND($N721&gt;' '!G$13,' '!G$13&gt;=$C721),1,0)</f>
        <v>0</v>
      </c>
      <c r="F721" s="11">
        <f>IF(AND($N721&gt;' '!H$13,' '!H$13&gt;=$C721),1,0)</f>
        <v>0</v>
      </c>
      <c r="G721" s="11">
        <f>IF(AND($N721&gt;' '!I$13,' '!I$13&gt;=$C721),1,0)</f>
        <v>0</v>
      </c>
      <c r="H721" s="11">
        <f>IF(AND($N721&gt;' '!J$13,' '!J$13&gt;=$C721),1,0)</f>
        <v>0</v>
      </c>
      <c r="I721" s="11">
        <f>IF(AND($N721&gt;' '!K$13,' '!K$13&gt;=$C721),1,0)</f>
        <v>0</v>
      </c>
      <c r="J721" s="11">
        <f>IF(AND($N721&gt;' '!L$13,' '!L$13&gt;=$C721),1,0)</f>
        <v>0</v>
      </c>
      <c r="K721" s="11">
        <f>IF(AND($N721&gt;' '!M$13,' '!M$13&gt;=$C721),1,0)</f>
        <v>0</v>
      </c>
      <c r="L721" s="11">
        <f>IF(AND($N721&gt;' '!N$13,' '!N$13&gt;=$C721),1,0)</f>
        <v>0</v>
      </c>
      <c r="M721" s="11">
        <f>IF(AND($N721&gt;' '!O$13,' '!O$13&gt;=$C721),1,0)</f>
        <v>0</v>
      </c>
      <c r="N721" s="25">
        <v>4756000</v>
      </c>
      <c r="O721" s="17">
        <v>3361600</v>
      </c>
      <c r="P721" s="17">
        <v>3361600</v>
      </c>
      <c r="Q721" s="17">
        <v>3361600</v>
      </c>
      <c r="R721" s="17">
        <v>3361600</v>
      </c>
      <c r="S721" s="17">
        <v>3361600</v>
      </c>
      <c r="T721" s="17">
        <v>3361600</v>
      </c>
      <c r="U721" s="17">
        <v>3361600</v>
      </c>
      <c r="V721" s="17">
        <v>3361600</v>
      </c>
      <c r="W721" s="17">
        <v>3361600</v>
      </c>
      <c r="X721" s="17">
        <v>3361600</v>
      </c>
    </row>
    <row r="722" spans="2:24">
      <c r="B722" s="18">
        <v>5</v>
      </c>
      <c r="C722" s="25">
        <v>4756000</v>
      </c>
      <c r="D722" s="11">
        <f>IF(AND($N722&gt;' '!F$13,' '!F$13&gt;=$C722),1,0)</f>
        <v>0</v>
      </c>
      <c r="E722" s="11">
        <f>IF(AND($N722&gt;' '!G$13,' '!G$13&gt;=$C722),1,0)</f>
        <v>0</v>
      </c>
      <c r="F722" s="11">
        <f>IF(AND($N722&gt;' '!H$13,' '!H$13&gt;=$C722),1,0)</f>
        <v>0</v>
      </c>
      <c r="G722" s="11">
        <f>IF(AND($N722&gt;' '!I$13,' '!I$13&gt;=$C722),1,0)</f>
        <v>0</v>
      </c>
      <c r="H722" s="11">
        <f>IF(AND($N722&gt;' '!J$13,' '!J$13&gt;=$C722),1,0)</f>
        <v>0</v>
      </c>
      <c r="I722" s="11">
        <f>IF(AND($N722&gt;' '!K$13,' '!K$13&gt;=$C722),1,0)</f>
        <v>0</v>
      </c>
      <c r="J722" s="11">
        <f>IF(AND($N722&gt;' '!L$13,' '!L$13&gt;=$C722),1,0)</f>
        <v>0</v>
      </c>
      <c r="K722" s="11">
        <f>IF(AND($N722&gt;' '!M$13,' '!M$13&gt;=$C722),1,0)</f>
        <v>0</v>
      </c>
      <c r="L722" s="11">
        <f>IF(AND($N722&gt;' '!N$13,' '!N$13&gt;=$C722),1,0)</f>
        <v>0</v>
      </c>
      <c r="M722" s="11">
        <f>IF(AND($N722&gt;' '!O$13,' '!O$13&gt;=$C722),1,0)</f>
        <v>0</v>
      </c>
      <c r="N722" s="25">
        <v>4760000</v>
      </c>
      <c r="O722" s="17">
        <v>3364800</v>
      </c>
      <c r="P722" s="17">
        <v>3364800</v>
      </c>
      <c r="Q722" s="17">
        <v>3364800</v>
      </c>
      <c r="R722" s="17">
        <v>3364800</v>
      </c>
      <c r="S722" s="17">
        <v>3364800</v>
      </c>
      <c r="T722" s="17">
        <v>3364800</v>
      </c>
      <c r="U722" s="17">
        <v>3364800</v>
      </c>
      <c r="V722" s="17">
        <v>3364800</v>
      </c>
      <c r="W722" s="17">
        <v>3364800</v>
      </c>
      <c r="X722" s="17">
        <v>3364800</v>
      </c>
    </row>
    <row r="723" spans="2:24">
      <c r="B723" s="20">
        <v>1</v>
      </c>
      <c r="C723" s="25">
        <v>4760000</v>
      </c>
      <c r="D723" s="11">
        <f>IF(AND($N723&gt;' '!F$13,' '!F$13&gt;=$C723),1,0)</f>
        <v>0</v>
      </c>
      <c r="E723" s="11">
        <f>IF(AND($N723&gt;' '!G$13,' '!G$13&gt;=$C723),1,0)</f>
        <v>0</v>
      </c>
      <c r="F723" s="11">
        <f>IF(AND($N723&gt;' '!H$13,' '!H$13&gt;=$C723),1,0)</f>
        <v>0</v>
      </c>
      <c r="G723" s="11">
        <f>IF(AND($N723&gt;' '!I$13,' '!I$13&gt;=$C723),1,0)</f>
        <v>0</v>
      </c>
      <c r="H723" s="11">
        <f>IF(AND($N723&gt;' '!J$13,' '!J$13&gt;=$C723),1,0)</f>
        <v>0</v>
      </c>
      <c r="I723" s="11">
        <f>IF(AND($N723&gt;' '!K$13,' '!K$13&gt;=$C723),1,0)</f>
        <v>0</v>
      </c>
      <c r="J723" s="11">
        <f>IF(AND($N723&gt;' '!L$13,' '!L$13&gt;=$C723),1,0)</f>
        <v>0</v>
      </c>
      <c r="K723" s="11">
        <f>IF(AND($N723&gt;' '!M$13,' '!M$13&gt;=$C723),1,0)</f>
        <v>0</v>
      </c>
      <c r="L723" s="11">
        <f>IF(AND($N723&gt;' '!N$13,' '!N$13&gt;=$C723),1,0)</f>
        <v>0</v>
      </c>
      <c r="M723" s="11">
        <f>IF(AND($N723&gt;' '!O$13,' '!O$13&gt;=$C723),1,0)</f>
        <v>0</v>
      </c>
      <c r="N723" s="25">
        <v>4764000</v>
      </c>
      <c r="O723" s="17">
        <v>3368000</v>
      </c>
      <c r="P723" s="17">
        <v>3368000</v>
      </c>
      <c r="Q723" s="17">
        <v>3368000</v>
      </c>
      <c r="R723" s="17">
        <v>3368000</v>
      </c>
      <c r="S723" s="17">
        <v>3368000</v>
      </c>
      <c r="T723" s="17">
        <v>3368000</v>
      </c>
      <c r="U723" s="17">
        <v>3368000</v>
      </c>
      <c r="V723" s="17">
        <v>3368000</v>
      </c>
      <c r="W723" s="17">
        <v>3368000</v>
      </c>
      <c r="X723" s="17">
        <v>3368000</v>
      </c>
    </row>
    <row r="724" spans="2:24">
      <c r="B724" s="20">
        <v>2</v>
      </c>
      <c r="C724" s="25">
        <v>4764000</v>
      </c>
      <c r="D724" s="11">
        <f>IF(AND($N724&gt;' '!F$13,' '!F$13&gt;=$C724),1,0)</f>
        <v>0</v>
      </c>
      <c r="E724" s="11">
        <f>IF(AND($N724&gt;' '!G$13,' '!G$13&gt;=$C724),1,0)</f>
        <v>0</v>
      </c>
      <c r="F724" s="11">
        <f>IF(AND($N724&gt;' '!H$13,' '!H$13&gt;=$C724),1,0)</f>
        <v>0</v>
      </c>
      <c r="G724" s="11">
        <f>IF(AND($N724&gt;' '!I$13,' '!I$13&gt;=$C724),1,0)</f>
        <v>0</v>
      </c>
      <c r="H724" s="11">
        <f>IF(AND($N724&gt;' '!J$13,' '!J$13&gt;=$C724),1,0)</f>
        <v>0</v>
      </c>
      <c r="I724" s="11">
        <f>IF(AND($N724&gt;' '!K$13,' '!K$13&gt;=$C724),1,0)</f>
        <v>0</v>
      </c>
      <c r="J724" s="11">
        <f>IF(AND($N724&gt;' '!L$13,' '!L$13&gt;=$C724),1,0)</f>
        <v>0</v>
      </c>
      <c r="K724" s="11">
        <f>IF(AND($N724&gt;' '!M$13,' '!M$13&gt;=$C724),1,0)</f>
        <v>0</v>
      </c>
      <c r="L724" s="11">
        <f>IF(AND($N724&gt;' '!N$13,' '!N$13&gt;=$C724),1,0)</f>
        <v>0</v>
      </c>
      <c r="M724" s="11">
        <f>IF(AND($N724&gt;' '!O$13,' '!O$13&gt;=$C724),1,0)</f>
        <v>0</v>
      </c>
      <c r="N724" s="25">
        <v>4768000</v>
      </c>
      <c r="O724" s="17">
        <v>3371200</v>
      </c>
      <c r="P724" s="17">
        <v>3371200</v>
      </c>
      <c r="Q724" s="17">
        <v>3371200</v>
      </c>
      <c r="R724" s="17">
        <v>3371200</v>
      </c>
      <c r="S724" s="17">
        <v>3371200</v>
      </c>
      <c r="T724" s="17">
        <v>3371200</v>
      </c>
      <c r="U724" s="17">
        <v>3371200</v>
      </c>
      <c r="V724" s="17">
        <v>3371200</v>
      </c>
      <c r="W724" s="17">
        <v>3371200</v>
      </c>
      <c r="X724" s="17">
        <v>3371200</v>
      </c>
    </row>
    <row r="725" spans="2:24">
      <c r="B725" s="20">
        <v>3</v>
      </c>
      <c r="C725" s="26">
        <v>4768000</v>
      </c>
      <c r="D725" s="11">
        <f>IF(AND($N725&gt;' '!F$13,' '!F$13&gt;=$C725),1,0)</f>
        <v>0</v>
      </c>
      <c r="E725" s="11">
        <f>IF(AND($N725&gt;' '!G$13,' '!G$13&gt;=$C725),1,0)</f>
        <v>0</v>
      </c>
      <c r="F725" s="11">
        <f>IF(AND($N725&gt;' '!H$13,' '!H$13&gt;=$C725),1,0)</f>
        <v>0</v>
      </c>
      <c r="G725" s="11">
        <f>IF(AND($N725&gt;' '!I$13,' '!I$13&gt;=$C725),1,0)</f>
        <v>0</v>
      </c>
      <c r="H725" s="11">
        <f>IF(AND($N725&gt;' '!J$13,' '!J$13&gt;=$C725),1,0)</f>
        <v>0</v>
      </c>
      <c r="I725" s="11">
        <f>IF(AND($N725&gt;' '!K$13,' '!K$13&gt;=$C725),1,0)</f>
        <v>0</v>
      </c>
      <c r="J725" s="11">
        <f>IF(AND($N725&gt;' '!L$13,' '!L$13&gt;=$C725),1,0)</f>
        <v>0</v>
      </c>
      <c r="K725" s="11">
        <f>IF(AND($N725&gt;' '!M$13,' '!M$13&gt;=$C725),1,0)</f>
        <v>0</v>
      </c>
      <c r="L725" s="11">
        <f>IF(AND($N725&gt;' '!N$13,' '!N$13&gt;=$C725),1,0)</f>
        <v>0</v>
      </c>
      <c r="M725" s="11">
        <f>IF(AND($N725&gt;' '!O$13,' '!O$13&gt;=$C725),1,0)</f>
        <v>0</v>
      </c>
      <c r="N725" s="26">
        <v>4772000</v>
      </c>
      <c r="O725" s="17">
        <v>3374400</v>
      </c>
      <c r="P725" s="17">
        <v>3374400</v>
      </c>
      <c r="Q725" s="17">
        <v>3374400</v>
      </c>
      <c r="R725" s="17">
        <v>3374400</v>
      </c>
      <c r="S725" s="17">
        <v>3374400</v>
      </c>
      <c r="T725" s="17">
        <v>3374400</v>
      </c>
      <c r="U725" s="17">
        <v>3374400</v>
      </c>
      <c r="V725" s="17">
        <v>3374400</v>
      </c>
      <c r="W725" s="17">
        <v>3374400</v>
      </c>
      <c r="X725" s="17">
        <v>3374400</v>
      </c>
    </row>
    <row r="726" spans="2:24">
      <c r="B726" s="20">
        <v>4</v>
      </c>
      <c r="C726" s="25">
        <v>4772000</v>
      </c>
      <c r="D726" s="11">
        <f>IF(AND($N726&gt;' '!F$13,' '!F$13&gt;=$C726),1,0)</f>
        <v>0</v>
      </c>
      <c r="E726" s="11">
        <f>IF(AND($N726&gt;' '!G$13,' '!G$13&gt;=$C726),1,0)</f>
        <v>0</v>
      </c>
      <c r="F726" s="11">
        <f>IF(AND($N726&gt;' '!H$13,' '!H$13&gt;=$C726),1,0)</f>
        <v>0</v>
      </c>
      <c r="G726" s="11">
        <f>IF(AND($N726&gt;' '!I$13,' '!I$13&gt;=$C726),1,0)</f>
        <v>0</v>
      </c>
      <c r="H726" s="11">
        <f>IF(AND($N726&gt;' '!J$13,' '!J$13&gt;=$C726),1,0)</f>
        <v>0</v>
      </c>
      <c r="I726" s="11">
        <f>IF(AND($N726&gt;' '!K$13,' '!K$13&gt;=$C726),1,0)</f>
        <v>0</v>
      </c>
      <c r="J726" s="11">
        <f>IF(AND($N726&gt;' '!L$13,' '!L$13&gt;=$C726),1,0)</f>
        <v>0</v>
      </c>
      <c r="K726" s="11">
        <f>IF(AND($N726&gt;' '!M$13,' '!M$13&gt;=$C726),1,0)</f>
        <v>0</v>
      </c>
      <c r="L726" s="11">
        <f>IF(AND($N726&gt;' '!N$13,' '!N$13&gt;=$C726),1,0)</f>
        <v>0</v>
      </c>
      <c r="M726" s="11">
        <f>IF(AND($N726&gt;' '!O$13,' '!O$13&gt;=$C726),1,0)</f>
        <v>0</v>
      </c>
      <c r="N726" s="25">
        <v>4776000</v>
      </c>
      <c r="O726" s="17">
        <v>3377600</v>
      </c>
      <c r="P726" s="17">
        <v>3377600</v>
      </c>
      <c r="Q726" s="17">
        <v>3377600</v>
      </c>
      <c r="R726" s="17">
        <v>3377600</v>
      </c>
      <c r="S726" s="17">
        <v>3377600</v>
      </c>
      <c r="T726" s="17">
        <v>3377600</v>
      </c>
      <c r="U726" s="17">
        <v>3377600</v>
      </c>
      <c r="V726" s="17">
        <v>3377600</v>
      </c>
      <c r="W726" s="17">
        <v>3377600</v>
      </c>
      <c r="X726" s="17">
        <v>3377600</v>
      </c>
    </row>
    <row r="727" spans="2:24">
      <c r="B727" s="18">
        <v>5</v>
      </c>
      <c r="C727" s="25">
        <v>4776000</v>
      </c>
      <c r="D727" s="11">
        <f>IF(AND($N727&gt;' '!F$13,' '!F$13&gt;=$C727),1,0)</f>
        <v>0</v>
      </c>
      <c r="E727" s="11">
        <f>IF(AND($N727&gt;' '!G$13,' '!G$13&gt;=$C727),1,0)</f>
        <v>0</v>
      </c>
      <c r="F727" s="11">
        <f>IF(AND($N727&gt;' '!H$13,' '!H$13&gt;=$C727),1,0)</f>
        <v>0</v>
      </c>
      <c r="G727" s="11">
        <f>IF(AND($N727&gt;' '!I$13,' '!I$13&gt;=$C727),1,0)</f>
        <v>0</v>
      </c>
      <c r="H727" s="11">
        <f>IF(AND($N727&gt;' '!J$13,' '!J$13&gt;=$C727),1,0)</f>
        <v>0</v>
      </c>
      <c r="I727" s="11">
        <f>IF(AND($N727&gt;' '!K$13,' '!K$13&gt;=$C727),1,0)</f>
        <v>0</v>
      </c>
      <c r="J727" s="11">
        <f>IF(AND($N727&gt;' '!L$13,' '!L$13&gt;=$C727),1,0)</f>
        <v>0</v>
      </c>
      <c r="K727" s="11">
        <f>IF(AND($N727&gt;' '!M$13,' '!M$13&gt;=$C727),1,0)</f>
        <v>0</v>
      </c>
      <c r="L727" s="11">
        <f>IF(AND($N727&gt;' '!N$13,' '!N$13&gt;=$C727),1,0)</f>
        <v>0</v>
      </c>
      <c r="M727" s="11">
        <f>IF(AND($N727&gt;' '!O$13,' '!O$13&gt;=$C727),1,0)</f>
        <v>0</v>
      </c>
      <c r="N727" s="25">
        <v>4780000</v>
      </c>
      <c r="O727" s="17">
        <v>3380800</v>
      </c>
      <c r="P727" s="17">
        <v>3380800</v>
      </c>
      <c r="Q727" s="17">
        <v>3380800</v>
      </c>
      <c r="R727" s="17">
        <v>3380800</v>
      </c>
      <c r="S727" s="17">
        <v>3380800</v>
      </c>
      <c r="T727" s="17">
        <v>3380800</v>
      </c>
      <c r="U727" s="17">
        <v>3380800</v>
      </c>
      <c r="V727" s="17">
        <v>3380800</v>
      </c>
      <c r="W727" s="17">
        <v>3380800</v>
      </c>
      <c r="X727" s="17">
        <v>3380800</v>
      </c>
    </row>
    <row r="728" spans="2:24">
      <c r="B728" s="20">
        <v>1</v>
      </c>
      <c r="C728" s="25">
        <v>4780000</v>
      </c>
      <c r="D728" s="11">
        <f>IF(AND($N728&gt;' '!F$13,' '!F$13&gt;=$C728),1,0)</f>
        <v>0</v>
      </c>
      <c r="E728" s="11">
        <f>IF(AND($N728&gt;' '!G$13,' '!G$13&gt;=$C728),1,0)</f>
        <v>0</v>
      </c>
      <c r="F728" s="11">
        <f>IF(AND($N728&gt;' '!H$13,' '!H$13&gt;=$C728),1,0)</f>
        <v>0</v>
      </c>
      <c r="G728" s="11">
        <f>IF(AND($N728&gt;' '!I$13,' '!I$13&gt;=$C728),1,0)</f>
        <v>0</v>
      </c>
      <c r="H728" s="11">
        <f>IF(AND($N728&gt;' '!J$13,' '!J$13&gt;=$C728),1,0)</f>
        <v>0</v>
      </c>
      <c r="I728" s="11">
        <f>IF(AND($N728&gt;' '!K$13,' '!K$13&gt;=$C728),1,0)</f>
        <v>0</v>
      </c>
      <c r="J728" s="11">
        <f>IF(AND($N728&gt;' '!L$13,' '!L$13&gt;=$C728),1,0)</f>
        <v>0</v>
      </c>
      <c r="K728" s="11">
        <f>IF(AND($N728&gt;' '!M$13,' '!M$13&gt;=$C728),1,0)</f>
        <v>0</v>
      </c>
      <c r="L728" s="11">
        <f>IF(AND($N728&gt;' '!N$13,' '!N$13&gt;=$C728),1,0)</f>
        <v>0</v>
      </c>
      <c r="M728" s="11">
        <f>IF(AND($N728&gt;' '!O$13,' '!O$13&gt;=$C728),1,0)</f>
        <v>0</v>
      </c>
      <c r="N728" s="25">
        <v>4784000</v>
      </c>
      <c r="O728" s="17">
        <v>3384000</v>
      </c>
      <c r="P728" s="17">
        <v>3384000</v>
      </c>
      <c r="Q728" s="17">
        <v>3384000</v>
      </c>
      <c r="R728" s="17">
        <v>3384000</v>
      </c>
      <c r="S728" s="17">
        <v>3384000</v>
      </c>
      <c r="T728" s="17">
        <v>3384000</v>
      </c>
      <c r="U728" s="17">
        <v>3384000</v>
      </c>
      <c r="V728" s="17">
        <v>3384000</v>
      </c>
      <c r="W728" s="17">
        <v>3384000</v>
      </c>
      <c r="X728" s="17">
        <v>3384000</v>
      </c>
    </row>
    <row r="729" spans="2:24">
      <c r="B729" s="20">
        <v>2</v>
      </c>
      <c r="C729" s="25">
        <v>4784000</v>
      </c>
      <c r="D729" s="11">
        <f>IF(AND($N729&gt;' '!F$13,' '!F$13&gt;=$C729),1,0)</f>
        <v>0</v>
      </c>
      <c r="E729" s="11">
        <f>IF(AND($N729&gt;' '!G$13,' '!G$13&gt;=$C729),1,0)</f>
        <v>0</v>
      </c>
      <c r="F729" s="11">
        <f>IF(AND($N729&gt;' '!H$13,' '!H$13&gt;=$C729),1,0)</f>
        <v>0</v>
      </c>
      <c r="G729" s="11">
        <f>IF(AND($N729&gt;' '!I$13,' '!I$13&gt;=$C729),1,0)</f>
        <v>0</v>
      </c>
      <c r="H729" s="11">
        <f>IF(AND($N729&gt;' '!J$13,' '!J$13&gt;=$C729),1,0)</f>
        <v>0</v>
      </c>
      <c r="I729" s="11">
        <f>IF(AND($N729&gt;' '!K$13,' '!K$13&gt;=$C729),1,0)</f>
        <v>0</v>
      </c>
      <c r="J729" s="11">
        <f>IF(AND($N729&gt;' '!L$13,' '!L$13&gt;=$C729),1,0)</f>
        <v>0</v>
      </c>
      <c r="K729" s="11">
        <f>IF(AND($N729&gt;' '!M$13,' '!M$13&gt;=$C729),1,0)</f>
        <v>0</v>
      </c>
      <c r="L729" s="11">
        <f>IF(AND($N729&gt;' '!N$13,' '!N$13&gt;=$C729),1,0)</f>
        <v>0</v>
      </c>
      <c r="M729" s="11">
        <f>IF(AND($N729&gt;' '!O$13,' '!O$13&gt;=$C729),1,0)</f>
        <v>0</v>
      </c>
      <c r="N729" s="25">
        <v>4788000</v>
      </c>
      <c r="O729" s="17">
        <v>3387200</v>
      </c>
      <c r="P729" s="17">
        <v>3387200</v>
      </c>
      <c r="Q729" s="17">
        <v>3387200</v>
      </c>
      <c r="R729" s="17">
        <v>3387200</v>
      </c>
      <c r="S729" s="17">
        <v>3387200</v>
      </c>
      <c r="T729" s="17">
        <v>3387200</v>
      </c>
      <c r="U729" s="17">
        <v>3387200</v>
      </c>
      <c r="V729" s="17">
        <v>3387200</v>
      </c>
      <c r="W729" s="17">
        <v>3387200</v>
      </c>
      <c r="X729" s="17">
        <v>3387200</v>
      </c>
    </row>
    <row r="730" spans="2:24">
      <c r="B730" s="20">
        <v>3</v>
      </c>
      <c r="C730" s="26">
        <v>4788000</v>
      </c>
      <c r="D730" s="11">
        <f>IF(AND($N730&gt;' '!F$13,' '!F$13&gt;=$C730),1,0)</f>
        <v>0</v>
      </c>
      <c r="E730" s="11">
        <f>IF(AND($N730&gt;' '!G$13,' '!G$13&gt;=$C730),1,0)</f>
        <v>0</v>
      </c>
      <c r="F730" s="11">
        <f>IF(AND($N730&gt;' '!H$13,' '!H$13&gt;=$C730),1,0)</f>
        <v>0</v>
      </c>
      <c r="G730" s="11">
        <f>IF(AND($N730&gt;' '!I$13,' '!I$13&gt;=$C730),1,0)</f>
        <v>0</v>
      </c>
      <c r="H730" s="11">
        <f>IF(AND($N730&gt;' '!J$13,' '!J$13&gt;=$C730),1,0)</f>
        <v>0</v>
      </c>
      <c r="I730" s="11">
        <f>IF(AND($N730&gt;' '!K$13,' '!K$13&gt;=$C730),1,0)</f>
        <v>0</v>
      </c>
      <c r="J730" s="11">
        <f>IF(AND($N730&gt;' '!L$13,' '!L$13&gt;=$C730),1,0)</f>
        <v>0</v>
      </c>
      <c r="K730" s="11">
        <f>IF(AND($N730&gt;' '!M$13,' '!M$13&gt;=$C730),1,0)</f>
        <v>0</v>
      </c>
      <c r="L730" s="11">
        <f>IF(AND($N730&gt;' '!N$13,' '!N$13&gt;=$C730),1,0)</f>
        <v>0</v>
      </c>
      <c r="M730" s="11">
        <f>IF(AND($N730&gt;' '!O$13,' '!O$13&gt;=$C730),1,0)</f>
        <v>0</v>
      </c>
      <c r="N730" s="26">
        <v>4792000</v>
      </c>
      <c r="O730" s="17">
        <v>3390400</v>
      </c>
      <c r="P730" s="17">
        <v>3390400</v>
      </c>
      <c r="Q730" s="17">
        <v>3390400</v>
      </c>
      <c r="R730" s="17">
        <v>3390400</v>
      </c>
      <c r="S730" s="17">
        <v>3390400</v>
      </c>
      <c r="T730" s="17">
        <v>3390400</v>
      </c>
      <c r="U730" s="17">
        <v>3390400</v>
      </c>
      <c r="V730" s="17">
        <v>3390400</v>
      </c>
      <c r="W730" s="17">
        <v>3390400</v>
      </c>
      <c r="X730" s="17">
        <v>3390400</v>
      </c>
    </row>
    <row r="731" spans="2:24">
      <c r="B731" s="20">
        <v>4</v>
      </c>
      <c r="C731" s="25">
        <v>4792000</v>
      </c>
      <c r="D731" s="11">
        <f>IF(AND($N731&gt;' '!F$13,' '!F$13&gt;=$C731),1,0)</f>
        <v>0</v>
      </c>
      <c r="E731" s="11">
        <f>IF(AND($N731&gt;' '!G$13,' '!G$13&gt;=$C731),1,0)</f>
        <v>0</v>
      </c>
      <c r="F731" s="11">
        <f>IF(AND($N731&gt;' '!H$13,' '!H$13&gt;=$C731),1,0)</f>
        <v>0</v>
      </c>
      <c r="G731" s="11">
        <f>IF(AND($N731&gt;' '!I$13,' '!I$13&gt;=$C731),1,0)</f>
        <v>0</v>
      </c>
      <c r="H731" s="11">
        <f>IF(AND($N731&gt;' '!J$13,' '!J$13&gt;=$C731),1,0)</f>
        <v>0</v>
      </c>
      <c r="I731" s="11">
        <f>IF(AND($N731&gt;' '!K$13,' '!K$13&gt;=$C731),1,0)</f>
        <v>0</v>
      </c>
      <c r="J731" s="11">
        <f>IF(AND($N731&gt;' '!L$13,' '!L$13&gt;=$C731),1,0)</f>
        <v>0</v>
      </c>
      <c r="K731" s="11">
        <f>IF(AND($N731&gt;' '!M$13,' '!M$13&gt;=$C731),1,0)</f>
        <v>0</v>
      </c>
      <c r="L731" s="11">
        <f>IF(AND($N731&gt;' '!N$13,' '!N$13&gt;=$C731),1,0)</f>
        <v>0</v>
      </c>
      <c r="M731" s="11">
        <f>IF(AND($N731&gt;' '!O$13,' '!O$13&gt;=$C731),1,0)</f>
        <v>0</v>
      </c>
      <c r="N731" s="25">
        <v>4796000</v>
      </c>
      <c r="O731" s="17">
        <v>3393600</v>
      </c>
      <c r="P731" s="17">
        <v>3393600</v>
      </c>
      <c r="Q731" s="17">
        <v>3393600</v>
      </c>
      <c r="R731" s="17">
        <v>3393600</v>
      </c>
      <c r="S731" s="17">
        <v>3393600</v>
      </c>
      <c r="T731" s="17">
        <v>3393600</v>
      </c>
      <c r="U731" s="17">
        <v>3393600</v>
      </c>
      <c r="V731" s="17">
        <v>3393600</v>
      </c>
      <c r="W731" s="17">
        <v>3393600</v>
      </c>
      <c r="X731" s="17">
        <v>3393600</v>
      </c>
    </row>
    <row r="732" spans="2:24">
      <c r="B732" s="18">
        <v>5</v>
      </c>
      <c r="C732" s="25">
        <v>4796000</v>
      </c>
      <c r="D732" s="11">
        <f>IF(AND($N732&gt;' '!F$13,' '!F$13&gt;=$C732),1,0)</f>
        <v>0</v>
      </c>
      <c r="E732" s="11">
        <f>IF(AND($N732&gt;' '!G$13,' '!G$13&gt;=$C732),1,0)</f>
        <v>0</v>
      </c>
      <c r="F732" s="11">
        <f>IF(AND($N732&gt;' '!H$13,' '!H$13&gt;=$C732),1,0)</f>
        <v>0</v>
      </c>
      <c r="G732" s="11">
        <f>IF(AND($N732&gt;' '!I$13,' '!I$13&gt;=$C732),1,0)</f>
        <v>0</v>
      </c>
      <c r="H732" s="11">
        <f>IF(AND($N732&gt;' '!J$13,' '!J$13&gt;=$C732),1,0)</f>
        <v>0</v>
      </c>
      <c r="I732" s="11">
        <f>IF(AND($N732&gt;' '!K$13,' '!K$13&gt;=$C732),1,0)</f>
        <v>0</v>
      </c>
      <c r="J732" s="11">
        <f>IF(AND($N732&gt;' '!L$13,' '!L$13&gt;=$C732),1,0)</f>
        <v>0</v>
      </c>
      <c r="K732" s="11">
        <f>IF(AND($N732&gt;' '!M$13,' '!M$13&gt;=$C732),1,0)</f>
        <v>0</v>
      </c>
      <c r="L732" s="11">
        <f>IF(AND($N732&gt;' '!N$13,' '!N$13&gt;=$C732),1,0)</f>
        <v>0</v>
      </c>
      <c r="M732" s="11">
        <f>IF(AND($N732&gt;' '!O$13,' '!O$13&gt;=$C732),1,0)</f>
        <v>0</v>
      </c>
      <c r="N732" s="25">
        <v>4800000</v>
      </c>
      <c r="O732" s="17">
        <v>3396800</v>
      </c>
      <c r="P732" s="17">
        <v>3396800</v>
      </c>
      <c r="Q732" s="17">
        <v>3396800</v>
      </c>
      <c r="R732" s="17">
        <v>3396800</v>
      </c>
      <c r="S732" s="17">
        <v>3396800</v>
      </c>
      <c r="T732" s="17">
        <v>3396800</v>
      </c>
      <c r="U732" s="17">
        <v>3396800</v>
      </c>
      <c r="V732" s="17">
        <v>3396800</v>
      </c>
      <c r="W732" s="17">
        <v>3396800</v>
      </c>
      <c r="X732" s="17">
        <v>3396800</v>
      </c>
    </row>
    <row r="733" spans="2:24">
      <c r="B733" s="20">
        <v>1</v>
      </c>
      <c r="C733" s="25">
        <v>4800000</v>
      </c>
      <c r="D733" s="11">
        <f>IF(AND($N733&gt;' '!F$13,' '!F$13&gt;=$C733),1,0)</f>
        <v>0</v>
      </c>
      <c r="E733" s="11">
        <f>IF(AND($N733&gt;' '!G$13,' '!G$13&gt;=$C733),1,0)</f>
        <v>0</v>
      </c>
      <c r="F733" s="11">
        <f>IF(AND($N733&gt;' '!H$13,' '!H$13&gt;=$C733),1,0)</f>
        <v>0</v>
      </c>
      <c r="G733" s="11">
        <f>IF(AND($N733&gt;' '!I$13,' '!I$13&gt;=$C733),1,0)</f>
        <v>0</v>
      </c>
      <c r="H733" s="11">
        <f>IF(AND($N733&gt;' '!J$13,' '!J$13&gt;=$C733),1,0)</f>
        <v>0</v>
      </c>
      <c r="I733" s="11">
        <f>IF(AND($N733&gt;' '!K$13,' '!K$13&gt;=$C733),1,0)</f>
        <v>0</v>
      </c>
      <c r="J733" s="11">
        <f>IF(AND($N733&gt;' '!L$13,' '!L$13&gt;=$C733),1,0)</f>
        <v>0</v>
      </c>
      <c r="K733" s="11">
        <f>IF(AND($N733&gt;' '!M$13,' '!M$13&gt;=$C733),1,0)</f>
        <v>0</v>
      </c>
      <c r="L733" s="11">
        <f>IF(AND($N733&gt;' '!N$13,' '!N$13&gt;=$C733),1,0)</f>
        <v>0</v>
      </c>
      <c r="M733" s="11">
        <f>IF(AND($N733&gt;' '!O$13,' '!O$13&gt;=$C733),1,0)</f>
        <v>0</v>
      </c>
      <c r="N733" s="25">
        <v>4804000</v>
      </c>
      <c r="O733" s="17">
        <v>3400000</v>
      </c>
      <c r="P733" s="17">
        <v>3400000</v>
      </c>
      <c r="Q733" s="17">
        <v>3400000</v>
      </c>
      <c r="R733" s="17">
        <v>3400000</v>
      </c>
      <c r="S733" s="17">
        <v>3400000</v>
      </c>
      <c r="T733" s="17">
        <v>3400000</v>
      </c>
      <c r="U733" s="17">
        <v>3400000</v>
      </c>
      <c r="V733" s="17">
        <v>3400000</v>
      </c>
      <c r="W733" s="17">
        <v>3400000</v>
      </c>
      <c r="X733" s="17">
        <v>3400000</v>
      </c>
    </row>
    <row r="734" spans="2:24">
      <c r="B734" s="20">
        <v>2</v>
      </c>
      <c r="C734" s="25">
        <v>4804000</v>
      </c>
      <c r="D734" s="11">
        <f>IF(AND($N734&gt;' '!F$13,' '!F$13&gt;=$C734),1,0)</f>
        <v>0</v>
      </c>
      <c r="E734" s="11">
        <f>IF(AND($N734&gt;' '!G$13,' '!G$13&gt;=$C734),1,0)</f>
        <v>0</v>
      </c>
      <c r="F734" s="11">
        <f>IF(AND($N734&gt;' '!H$13,' '!H$13&gt;=$C734),1,0)</f>
        <v>0</v>
      </c>
      <c r="G734" s="11">
        <f>IF(AND($N734&gt;' '!I$13,' '!I$13&gt;=$C734),1,0)</f>
        <v>0</v>
      </c>
      <c r="H734" s="11">
        <f>IF(AND($N734&gt;' '!J$13,' '!J$13&gt;=$C734),1,0)</f>
        <v>0</v>
      </c>
      <c r="I734" s="11">
        <f>IF(AND($N734&gt;' '!K$13,' '!K$13&gt;=$C734),1,0)</f>
        <v>0</v>
      </c>
      <c r="J734" s="11">
        <f>IF(AND($N734&gt;' '!L$13,' '!L$13&gt;=$C734),1,0)</f>
        <v>0</v>
      </c>
      <c r="K734" s="11">
        <f>IF(AND($N734&gt;' '!M$13,' '!M$13&gt;=$C734),1,0)</f>
        <v>0</v>
      </c>
      <c r="L734" s="11">
        <f>IF(AND($N734&gt;' '!N$13,' '!N$13&gt;=$C734),1,0)</f>
        <v>0</v>
      </c>
      <c r="M734" s="11">
        <f>IF(AND($N734&gt;' '!O$13,' '!O$13&gt;=$C734),1,0)</f>
        <v>0</v>
      </c>
      <c r="N734" s="25">
        <v>4808000</v>
      </c>
      <c r="O734" s="17">
        <v>3403200</v>
      </c>
      <c r="P734" s="17">
        <v>3403200</v>
      </c>
      <c r="Q734" s="17">
        <v>3403200</v>
      </c>
      <c r="R734" s="17">
        <v>3403200</v>
      </c>
      <c r="S734" s="17">
        <v>3403200</v>
      </c>
      <c r="T734" s="17">
        <v>3403200</v>
      </c>
      <c r="U734" s="17">
        <v>3403200</v>
      </c>
      <c r="V734" s="17">
        <v>3403200</v>
      </c>
      <c r="W734" s="17">
        <v>3403200</v>
      </c>
      <c r="X734" s="17">
        <v>3403200</v>
      </c>
    </row>
    <row r="735" spans="2:24">
      <c r="B735" s="20">
        <v>3</v>
      </c>
      <c r="C735" s="26">
        <v>4808000</v>
      </c>
      <c r="D735" s="11">
        <f>IF(AND($N735&gt;' '!F$13,' '!F$13&gt;=$C735),1,0)</f>
        <v>0</v>
      </c>
      <c r="E735" s="11">
        <f>IF(AND($N735&gt;' '!G$13,' '!G$13&gt;=$C735),1,0)</f>
        <v>0</v>
      </c>
      <c r="F735" s="11">
        <f>IF(AND($N735&gt;' '!H$13,' '!H$13&gt;=$C735),1,0)</f>
        <v>0</v>
      </c>
      <c r="G735" s="11">
        <f>IF(AND($N735&gt;' '!I$13,' '!I$13&gt;=$C735),1,0)</f>
        <v>0</v>
      </c>
      <c r="H735" s="11">
        <f>IF(AND($N735&gt;' '!J$13,' '!J$13&gt;=$C735),1,0)</f>
        <v>0</v>
      </c>
      <c r="I735" s="11">
        <f>IF(AND($N735&gt;' '!K$13,' '!K$13&gt;=$C735),1,0)</f>
        <v>0</v>
      </c>
      <c r="J735" s="11">
        <f>IF(AND($N735&gt;' '!L$13,' '!L$13&gt;=$C735),1,0)</f>
        <v>0</v>
      </c>
      <c r="K735" s="11">
        <f>IF(AND($N735&gt;' '!M$13,' '!M$13&gt;=$C735),1,0)</f>
        <v>0</v>
      </c>
      <c r="L735" s="11">
        <f>IF(AND($N735&gt;' '!N$13,' '!N$13&gt;=$C735),1,0)</f>
        <v>0</v>
      </c>
      <c r="M735" s="11">
        <f>IF(AND($N735&gt;' '!O$13,' '!O$13&gt;=$C735),1,0)</f>
        <v>0</v>
      </c>
      <c r="N735" s="26">
        <v>4812000</v>
      </c>
      <c r="O735" s="17">
        <v>3406400</v>
      </c>
      <c r="P735" s="17">
        <v>3406400</v>
      </c>
      <c r="Q735" s="17">
        <v>3406400</v>
      </c>
      <c r="R735" s="17">
        <v>3406400</v>
      </c>
      <c r="S735" s="17">
        <v>3406400</v>
      </c>
      <c r="T735" s="17">
        <v>3406400</v>
      </c>
      <c r="U735" s="17">
        <v>3406400</v>
      </c>
      <c r="V735" s="17">
        <v>3406400</v>
      </c>
      <c r="W735" s="17">
        <v>3406400</v>
      </c>
      <c r="X735" s="17">
        <v>3406400</v>
      </c>
    </row>
    <row r="736" spans="2:24">
      <c r="B736" s="20">
        <v>4</v>
      </c>
      <c r="C736" s="25">
        <v>4812000</v>
      </c>
      <c r="D736" s="11">
        <f>IF(AND($N736&gt;' '!F$13,' '!F$13&gt;=$C736),1,0)</f>
        <v>0</v>
      </c>
      <c r="E736" s="11">
        <f>IF(AND($N736&gt;' '!G$13,' '!G$13&gt;=$C736),1,0)</f>
        <v>0</v>
      </c>
      <c r="F736" s="11">
        <f>IF(AND($N736&gt;' '!H$13,' '!H$13&gt;=$C736),1,0)</f>
        <v>0</v>
      </c>
      <c r="G736" s="11">
        <f>IF(AND($N736&gt;' '!I$13,' '!I$13&gt;=$C736),1,0)</f>
        <v>0</v>
      </c>
      <c r="H736" s="11">
        <f>IF(AND($N736&gt;' '!J$13,' '!J$13&gt;=$C736),1,0)</f>
        <v>0</v>
      </c>
      <c r="I736" s="11">
        <f>IF(AND($N736&gt;' '!K$13,' '!K$13&gt;=$C736),1,0)</f>
        <v>0</v>
      </c>
      <c r="J736" s="11">
        <f>IF(AND($N736&gt;' '!L$13,' '!L$13&gt;=$C736),1,0)</f>
        <v>0</v>
      </c>
      <c r="K736" s="11">
        <f>IF(AND($N736&gt;' '!M$13,' '!M$13&gt;=$C736),1,0)</f>
        <v>0</v>
      </c>
      <c r="L736" s="11">
        <f>IF(AND($N736&gt;' '!N$13,' '!N$13&gt;=$C736),1,0)</f>
        <v>0</v>
      </c>
      <c r="M736" s="11">
        <f>IF(AND($N736&gt;' '!O$13,' '!O$13&gt;=$C736),1,0)</f>
        <v>0</v>
      </c>
      <c r="N736" s="25">
        <v>4816000</v>
      </c>
      <c r="O736" s="17">
        <v>3409600</v>
      </c>
      <c r="P736" s="17">
        <v>3409600</v>
      </c>
      <c r="Q736" s="17">
        <v>3409600</v>
      </c>
      <c r="R736" s="17">
        <v>3409600</v>
      </c>
      <c r="S736" s="17">
        <v>3409600</v>
      </c>
      <c r="T736" s="17">
        <v>3409600</v>
      </c>
      <c r="U736" s="17">
        <v>3409600</v>
      </c>
      <c r="V736" s="17">
        <v>3409600</v>
      </c>
      <c r="W736" s="17">
        <v>3409600</v>
      </c>
      <c r="X736" s="17">
        <v>3409600</v>
      </c>
    </row>
    <row r="737" spans="2:24">
      <c r="B737" s="18">
        <v>5</v>
      </c>
      <c r="C737" s="25">
        <v>4816000</v>
      </c>
      <c r="D737" s="11">
        <f>IF(AND($N737&gt;' '!F$13,' '!F$13&gt;=$C737),1,0)</f>
        <v>0</v>
      </c>
      <c r="E737" s="11">
        <f>IF(AND($N737&gt;' '!G$13,' '!G$13&gt;=$C737),1,0)</f>
        <v>0</v>
      </c>
      <c r="F737" s="11">
        <f>IF(AND($N737&gt;' '!H$13,' '!H$13&gt;=$C737),1,0)</f>
        <v>0</v>
      </c>
      <c r="G737" s="11">
        <f>IF(AND($N737&gt;' '!I$13,' '!I$13&gt;=$C737),1,0)</f>
        <v>0</v>
      </c>
      <c r="H737" s="11">
        <f>IF(AND($N737&gt;' '!J$13,' '!J$13&gt;=$C737),1,0)</f>
        <v>0</v>
      </c>
      <c r="I737" s="11">
        <f>IF(AND($N737&gt;' '!K$13,' '!K$13&gt;=$C737),1,0)</f>
        <v>0</v>
      </c>
      <c r="J737" s="11">
        <f>IF(AND($N737&gt;' '!L$13,' '!L$13&gt;=$C737),1,0)</f>
        <v>0</v>
      </c>
      <c r="K737" s="11">
        <f>IF(AND($N737&gt;' '!M$13,' '!M$13&gt;=$C737),1,0)</f>
        <v>0</v>
      </c>
      <c r="L737" s="11">
        <f>IF(AND($N737&gt;' '!N$13,' '!N$13&gt;=$C737),1,0)</f>
        <v>0</v>
      </c>
      <c r="M737" s="11">
        <f>IF(AND($N737&gt;' '!O$13,' '!O$13&gt;=$C737),1,0)</f>
        <v>0</v>
      </c>
      <c r="N737" s="25">
        <v>4820000</v>
      </c>
      <c r="O737" s="17">
        <v>3412800</v>
      </c>
      <c r="P737" s="17">
        <v>3412800</v>
      </c>
      <c r="Q737" s="17">
        <v>3412800</v>
      </c>
      <c r="R737" s="17">
        <v>3412800</v>
      </c>
      <c r="S737" s="17">
        <v>3412800</v>
      </c>
      <c r="T737" s="17">
        <v>3412800</v>
      </c>
      <c r="U737" s="17">
        <v>3412800</v>
      </c>
      <c r="V737" s="17">
        <v>3412800</v>
      </c>
      <c r="W737" s="17">
        <v>3412800</v>
      </c>
      <c r="X737" s="17">
        <v>3412800</v>
      </c>
    </row>
    <row r="738" spans="2:24">
      <c r="B738" s="20">
        <v>1</v>
      </c>
      <c r="C738" s="25">
        <v>4820000</v>
      </c>
      <c r="D738" s="11">
        <f>IF(AND($N738&gt;' '!F$13,' '!F$13&gt;=$C738),1,0)</f>
        <v>0</v>
      </c>
      <c r="E738" s="11">
        <f>IF(AND($N738&gt;' '!G$13,' '!G$13&gt;=$C738),1,0)</f>
        <v>0</v>
      </c>
      <c r="F738" s="11">
        <f>IF(AND($N738&gt;' '!H$13,' '!H$13&gt;=$C738),1,0)</f>
        <v>0</v>
      </c>
      <c r="G738" s="11">
        <f>IF(AND($N738&gt;' '!I$13,' '!I$13&gt;=$C738),1,0)</f>
        <v>0</v>
      </c>
      <c r="H738" s="11">
        <f>IF(AND($N738&gt;' '!J$13,' '!J$13&gt;=$C738),1,0)</f>
        <v>0</v>
      </c>
      <c r="I738" s="11">
        <f>IF(AND($N738&gt;' '!K$13,' '!K$13&gt;=$C738),1,0)</f>
        <v>0</v>
      </c>
      <c r="J738" s="11">
        <f>IF(AND($N738&gt;' '!L$13,' '!L$13&gt;=$C738),1,0)</f>
        <v>0</v>
      </c>
      <c r="K738" s="11">
        <f>IF(AND($N738&gt;' '!M$13,' '!M$13&gt;=$C738),1,0)</f>
        <v>0</v>
      </c>
      <c r="L738" s="11">
        <f>IF(AND($N738&gt;' '!N$13,' '!N$13&gt;=$C738),1,0)</f>
        <v>0</v>
      </c>
      <c r="M738" s="11">
        <f>IF(AND($N738&gt;' '!O$13,' '!O$13&gt;=$C738),1,0)</f>
        <v>0</v>
      </c>
      <c r="N738" s="25">
        <v>4824000</v>
      </c>
      <c r="O738" s="17">
        <v>3416000</v>
      </c>
      <c r="P738" s="17">
        <v>3416000</v>
      </c>
      <c r="Q738" s="17">
        <v>3416000</v>
      </c>
      <c r="R738" s="17">
        <v>3416000</v>
      </c>
      <c r="S738" s="17">
        <v>3416000</v>
      </c>
      <c r="T738" s="17">
        <v>3416000</v>
      </c>
      <c r="U738" s="17">
        <v>3416000</v>
      </c>
      <c r="V738" s="17">
        <v>3416000</v>
      </c>
      <c r="W738" s="17">
        <v>3416000</v>
      </c>
      <c r="X738" s="17">
        <v>3416000</v>
      </c>
    </row>
    <row r="739" spans="2:24">
      <c r="B739" s="20">
        <v>2</v>
      </c>
      <c r="C739" s="25">
        <v>4824000</v>
      </c>
      <c r="D739" s="11">
        <f>IF(AND($N739&gt;' '!F$13,' '!F$13&gt;=$C739),1,0)</f>
        <v>0</v>
      </c>
      <c r="E739" s="11">
        <f>IF(AND($N739&gt;' '!G$13,' '!G$13&gt;=$C739),1,0)</f>
        <v>0</v>
      </c>
      <c r="F739" s="11">
        <f>IF(AND($N739&gt;' '!H$13,' '!H$13&gt;=$C739),1,0)</f>
        <v>0</v>
      </c>
      <c r="G739" s="11">
        <f>IF(AND($N739&gt;' '!I$13,' '!I$13&gt;=$C739),1,0)</f>
        <v>0</v>
      </c>
      <c r="H739" s="11">
        <f>IF(AND($N739&gt;' '!J$13,' '!J$13&gt;=$C739),1,0)</f>
        <v>0</v>
      </c>
      <c r="I739" s="11">
        <f>IF(AND($N739&gt;' '!K$13,' '!K$13&gt;=$C739),1,0)</f>
        <v>0</v>
      </c>
      <c r="J739" s="11">
        <f>IF(AND($N739&gt;' '!L$13,' '!L$13&gt;=$C739),1,0)</f>
        <v>0</v>
      </c>
      <c r="K739" s="11">
        <f>IF(AND($N739&gt;' '!M$13,' '!M$13&gt;=$C739),1,0)</f>
        <v>0</v>
      </c>
      <c r="L739" s="11">
        <f>IF(AND($N739&gt;' '!N$13,' '!N$13&gt;=$C739),1,0)</f>
        <v>0</v>
      </c>
      <c r="M739" s="11">
        <f>IF(AND($N739&gt;' '!O$13,' '!O$13&gt;=$C739),1,0)</f>
        <v>0</v>
      </c>
      <c r="N739" s="25">
        <v>4828000</v>
      </c>
      <c r="O739" s="17">
        <v>3419200</v>
      </c>
      <c r="P739" s="17">
        <v>3419200</v>
      </c>
      <c r="Q739" s="17">
        <v>3419200</v>
      </c>
      <c r="R739" s="17">
        <v>3419200</v>
      </c>
      <c r="S739" s="17">
        <v>3419200</v>
      </c>
      <c r="T739" s="17">
        <v>3419200</v>
      </c>
      <c r="U739" s="17">
        <v>3419200</v>
      </c>
      <c r="V739" s="17">
        <v>3419200</v>
      </c>
      <c r="W739" s="17">
        <v>3419200</v>
      </c>
      <c r="X739" s="17">
        <v>3419200</v>
      </c>
    </row>
    <row r="740" spans="2:24">
      <c r="B740" s="20">
        <v>3</v>
      </c>
      <c r="C740" s="26">
        <v>4828000</v>
      </c>
      <c r="D740" s="11">
        <f>IF(AND($N740&gt;' '!F$13,' '!F$13&gt;=$C740),1,0)</f>
        <v>0</v>
      </c>
      <c r="E740" s="11">
        <f>IF(AND($N740&gt;' '!G$13,' '!G$13&gt;=$C740),1,0)</f>
        <v>0</v>
      </c>
      <c r="F740" s="11">
        <f>IF(AND($N740&gt;' '!H$13,' '!H$13&gt;=$C740),1,0)</f>
        <v>0</v>
      </c>
      <c r="G740" s="11">
        <f>IF(AND($N740&gt;' '!I$13,' '!I$13&gt;=$C740),1,0)</f>
        <v>0</v>
      </c>
      <c r="H740" s="11">
        <f>IF(AND($N740&gt;' '!J$13,' '!J$13&gt;=$C740),1,0)</f>
        <v>0</v>
      </c>
      <c r="I740" s="11">
        <f>IF(AND($N740&gt;' '!K$13,' '!K$13&gt;=$C740),1,0)</f>
        <v>0</v>
      </c>
      <c r="J740" s="11">
        <f>IF(AND($N740&gt;' '!L$13,' '!L$13&gt;=$C740),1,0)</f>
        <v>0</v>
      </c>
      <c r="K740" s="11">
        <f>IF(AND($N740&gt;' '!M$13,' '!M$13&gt;=$C740),1,0)</f>
        <v>0</v>
      </c>
      <c r="L740" s="11">
        <f>IF(AND($N740&gt;' '!N$13,' '!N$13&gt;=$C740),1,0)</f>
        <v>0</v>
      </c>
      <c r="M740" s="11">
        <f>IF(AND($N740&gt;' '!O$13,' '!O$13&gt;=$C740),1,0)</f>
        <v>0</v>
      </c>
      <c r="N740" s="26">
        <v>4832000</v>
      </c>
      <c r="O740" s="17">
        <v>3422400</v>
      </c>
      <c r="P740" s="17">
        <v>3422400</v>
      </c>
      <c r="Q740" s="17">
        <v>3422400</v>
      </c>
      <c r="R740" s="17">
        <v>3422400</v>
      </c>
      <c r="S740" s="17">
        <v>3422400</v>
      </c>
      <c r="T740" s="17">
        <v>3422400</v>
      </c>
      <c r="U740" s="17">
        <v>3422400</v>
      </c>
      <c r="V740" s="17">
        <v>3422400</v>
      </c>
      <c r="W740" s="17">
        <v>3422400</v>
      </c>
      <c r="X740" s="17">
        <v>3422400</v>
      </c>
    </row>
    <row r="741" spans="2:24">
      <c r="B741" s="20">
        <v>4</v>
      </c>
      <c r="C741" s="25">
        <v>4832000</v>
      </c>
      <c r="D741" s="11">
        <f>IF(AND($N741&gt;' '!F$13,' '!F$13&gt;=$C741),1,0)</f>
        <v>0</v>
      </c>
      <c r="E741" s="11">
        <f>IF(AND($N741&gt;' '!G$13,' '!G$13&gt;=$C741),1,0)</f>
        <v>0</v>
      </c>
      <c r="F741" s="11">
        <f>IF(AND($N741&gt;' '!H$13,' '!H$13&gt;=$C741),1,0)</f>
        <v>0</v>
      </c>
      <c r="G741" s="11">
        <f>IF(AND($N741&gt;' '!I$13,' '!I$13&gt;=$C741),1,0)</f>
        <v>0</v>
      </c>
      <c r="H741" s="11">
        <f>IF(AND($N741&gt;' '!J$13,' '!J$13&gt;=$C741),1,0)</f>
        <v>0</v>
      </c>
      <c r="I741" s="11">
        <f>IF(AND($N741&gt;' '!K$13,' '!K$13&gt;=$C741),1,0)</f>
        <v>0</v>
      </c>
      <c r="J741" s="11">
        <f>IF(AND($N741&gt;' '!L$13,' '!L$13&gt;=$C741),1,0)</f>
        <v>0</v>
      </c>
      <c r="K741" s="11">
        <f>IF(AND($N741&gt;' '!M$13,' '!M$13&gt;=$C741),1,0)</f>
        <v>0</v>
      </c>
      <c r="L741" s="11">
        <f>IF(AND($N741&gt;' '!N$13,' '!N$13&gt;=$C741),1,0)</f>
        <v>0</v>
      </c>
      <c r="M741" s="11">
        <f>IF(AND($N741&gt;' '!O$13,' '!O$13&gt;=$C741),1,0)</f>
        <v>0</v>
      </c>
      <c r="N741" s="25">
        <v>4836000</v>
      </c>
      <c r="O741" s="17">
        <v>3425600</v>
      </c>
      <c r="P741" s="17">
        <v>3425600</v>
      </c>
      <c r="Q741" s="17">
        <v>3425600</v>
      </c>
      <c r="R741" s="17">
        <v>3425600</v>
      </c>
      <c r="S741" s="17">
        <v>3425600</v>
      </c>
      <c r="T741" s="17">
        <v>3425600</v>
      </c>
      <c r="U741" s="17">
        <v>3425600</v>
      </c>
      <c r="V741" s="17">
        <v>3425600</v>
      </c>
      <c r="W741" s="17">
        <v>3425600</v>
      </c>
      <c r="X741" s="17">
        <v>3425600</v>
      </c>
    </row>
    <row r="742" spans="2:24">
      <c r="B742" s="18">
        <v>5</v>
      </c>
      <c r="C742" s="25">
        <v>4836000</v>
      </c>
      <c r="D742" s="11">
        <f>IF(AND($N742&gt;' '!F$13,' '!F$13&gt;=$C742),1,0)</f>
        <v>0</v>
      </c>
      <c r="E742" s="11">
        <f>IF(AND($N742&gt;' '!G$13,' '!G$13&gt;=$C742),1,0)</f>
        <v>0</v>
      </c>
      <c r="F742" s="11">
        <f>IF(AND($N742&gt;' '!H$13,' '!H$13&gt;=$C742),1,0)</f>
        <v>0</v>
      </c>
      <c r="G742" s="11">
        <f>IF(AND($N742&gt;' '!I$13,' '!I$13&gt;=$C742),1,0)</f>
        <v>0</v>
      </c>
      <c r="H742" s="11">
        <f>IF(AND($N742&gt;' '!J$13,' '!J$13&gt;=$C742),1,0)</f>
        <v>0</v>
      </c>
      <c r="I742" s="11">
        <f>IF(AND($N742&gt;' '!K$13,' '!K$13&gt;=$C742),1,0)</f>
        <v>0</v>
      </c>
      <c r="J742" s="11">
        <f>IF(AND($N742&gt;' '!L$13,' '!L$13&gt;=$C742),1,0)</f>
        <v>0</v>
      </c>
      <c r="K742" s="11">
        <f>IF(AND($N742&gt;' '!M$13,' '!M$13&gt;=$C742),1,0)</f>
        <v>0</v>
      </c>
      <c r="L742" s="11">
        <f>IF(AND($N742&gt;' '!N$13,' '!N$13&gt;=$C742),1,0)</f>
        <v>0</v>
      </c>
      <c r="M742" s="11">
        <f>IF(AND($N742&gt;' '!O$13,' '!O$13&gt;=$C742),1,0)</f>
        <v>0</v>
      </c>
      <c r="N742" s="25">
        <v>4840000</v>
      </c>
      <c r="O742" s="17">
        <v>3428800</v>
      </c>
      <c r="P742" s="17">
        <v>3428800</v>
      </c>
      <c r="Q742" s="17">
        <v>3428800</v>
      </c>
      <c r="R742" s="17">
        <v>3428800</v>
      </c>
      <c r="S742" s="17">
        <v>3428800</v>
      </c>
      <c r="T742" s="17">
        <v>3428800</v>
      </c>
      <c r="U742" s="17">
        <v>3428800</v>
      </c>
      <c r="V742" s="17">
        <v>3428800</v>
      </c>
      <c r="W742" s="17">
        <v>3428800</v>
      </c>
      <c r="X742" s="17">
        <v>3428800</v>
      </c>
    </row>
    <row r="743" spans="2:24">
      <c r="B743" s="20">
        <v>1</v>
      </c>
      <c r="C743" s="25">
        <v>4840000</v>
      </c>
      <c r="D743" s="11">
        <f>IF(AND($N743&gt;' '!F$13,' '!F$13&gt;=$C743),1,0)</f>
        <v>0</v>
      </c>
      <c r="E743" s="11">
        <f>IF(AND($N743&gt;' '!G$13,' '!G$13&gt;=$C743),1,0)</f>
        <v>0</v>
      </c>
      <c r="F743" s="11">
        <f>IF(AND($N743&gt;' '!H$13,' '!H$13&gt;=$C743),1,0)</f>
        <v>0</v>
      </c>
      <c r="G743" s="11">
        <f>IF(AND($N743&gt;' '!I$13,' '!I$13&gt;=$C743),1,0)</f>
        <v>0</v>
      </c>
      <c r="H743" s="11">
        <f>IF(AND($N743&gt;' '!J$13,' '!J$13&gt;=$C743),1,0)</f>
        <v>0</v>
      </c>
      <c r="I743" s="11">
        <f>IF(AND($N743&gt;' '!K$13,' '!K$13&gt;=$C743),1,0)</f>
        <v>0</v>
      </c>
      <c r="J743" s="11">
        <f>IF(AND($N743&gt;' '!L$13,' '!L$13&gt;=$C743),1,0)</f>
        <v>0</v>
      </c>
      <c r="K743" s="11">
        <f>IF(AND($N743&gt;' '!M$13,' '!M$13&gt;=$C743),1,0)</f>
        <v>0</v>
      </c>
      <c r="L743" s="11">
        <f>IF(AND($N743&gt;' '!N$13,' '!N$13&gt;=$C743),1,0)</f>
        <v>0</v>
      </c>
      <c r="M743" s="11">
        <f>IF(AND($N743&gt;' '!O$13,' '!O$13&gt;=$C743),1,0)</f>
        <v>0</v>
      </c>
      <c r="N743" s="25">
        <v>4844000</v>
      </c>
      <c r="O743" s="17">
        <v>3432000</v>
      </c>
      <c r="P743" s="17">
        <v>3432000</v>
      </c>
      <c r="Q743" s="17">
        <v>3432000</v>
      </c>
      <c r="R743" s="17">
        <v>3432000</v>
      </c>
      <c r="S743" s="17">
        <v>3432000</v>
      </c>
      <c r="T743" s="17">
        <v>3432000</v>
      </c>
      <c r="U743" s="17">
        <v>3432000</v>
      </c>
      <c r="V743" s="17">
        <v>3432000</v>
      </c>
      <c r="W743" s="17">
        <v>3432000</v>
      </c>
      <c r="X743" s="17">
        <v>3432000</v>
      </c>
    </row>
    <row r="744" spans="2:24">
      <c r="B744" s="20">
        <v>2</v>
      </c>
      <c r="C744" s="25">
        <v>4844000</v>
      </c>
      <c r="D744" s="11">
        <f>IF(AND($N744&gt;' '!F$13,' '!F$13&gt;=$C744),1,0)</f>
        <v>0</v>
      </c>
      <c r="E744" s="11">
        <f>IF(AND($N744&gt;' '!G$13,' '!G$13&gt;=$C744),1,0)</f>
        <v>0</v>
      </c>
      <c r="F744" s="11">
        <f>IF(AND($N744&gt;' '!H$13,' '!H$13&gt;=$C744),1,0)</f>
        <v>0</v>
      </c>
      <c r="G744" s="11">
        <f>IF(AND($N744&gt;' '!I$13,' '!I$13&gt;=$C744),1,0)</f>
        <v>0</v>
      </c>
      <c r="H744" s="11">
        <f>IF(AND($N744&gt;' '!J$13,' '!J$13&gt;=$C744),1,0)</f>
        <v>0</v>
      </c>
      <c r="I744" s="11">
        <f>IF(AND($N744&gt;' '!K$13,' '!K$13&gt;=$C744),1,0)</f>
        <v>0</v>
      </c>
      <c r="J744" s="11">
        <f>IF(AND($N744&gt;' '!L$13,' '!L$13&gt;=$C744),1,0)</f>
        <v>0</v>
      </c>
      <c r="K744" s="11">
        <f>IF(AND($N744&gt;' '!M$13,' '!M$13&gt;=$C744),1,0)</f>
        <v>0</v>
      </c>
      <c r="L744" s="11">
        <f>IF(AND($N744&gt;' '!N$13,' '!N$13&gt;=$C744),1,0)</f>
        <v>0</v>
      </c>
      <c r="M744" s="11">
        <f>IF(AND($N744&gt;' '!O$13,' '!O$13&gt;=$C744),1,0)</f>
        <v>0</v>
      </c>
      <c r="N744" s="25">
        <v>4848000</v>
      </c>
      <c r="O744" s="17">
        <v>3435200</v>
      </c>
      <c r="P744" s="17">
        <v>3435200</v>
      </c>
      <c r="Q744" s="17">
        <v>3435200</v>
      </c>
      <c r="R744" s="17">
        <v>3435200</v>
      </c>
      <c r="S744" s="17">
        <v>3435200</v>
      </c>
      <c r="T744" s="17">
        <v>3435200</v>
      </c>
      <c r="U744" s="17">
        <v>3435200</v>
      </c>
      <c r="V744" s="17">
        <v>3435200</v>
      </c>
      <c r="W744" s="17">
        <v>3435200</v>
      </c>
      <c r="X744" s="17">
        <v>3435200</v>
      </c>
    </row>
    <row r="745" spans="2:24">
      <c r="B745" s="20">
        <v>3</v>
      </c>
      <c r="C745" s="26">
        <v>4848000</v>
      </c>
      <c r="D745" s="11">
        <f>IF(AND($N745&gt;' '!F$13,' '!F$13&gt;=$C745),1,0)</f>
        <v>0</v>
      </c>
      <c r="E745" s="11">
        <f>IF(AND($N745&gt;' '!G$13,' '!G$13&gt;=$C745),1,0)</f>
        <v>0</v>
      </c>
      <c r="F745" s="11">
        <f>IF(AND($N745&gt;' '!H$13,' '!H$13&gt;=$C745),1,0)</f>
        <v>0</v>
      </c>
      <c r="G745" s="11">
        <f>IF(AND($N745&gt;' '!I$13,' '!I$13&gt;=$C745),1,0)</f>
        <v>0</v>
      </c>
      <c r="H745" s="11">
        <f>IF(AND($N745&gt;' '!J$13,' '!J$13&gt;=$C745),1,0)</f>
        <v>0</v>
      </c>
      <c r="I745" s="11">
        <f>IF(AND($N745&gt;' '!K$13,' '!K$13&gt;=$C745),1,0)</f>
        <v>0</v>
      </c>
      <c r="J745" s="11">
        <f>IF(AND($N745&gt;' '!L$13,' '!L$13&gt;=$C745),1,0)</f>
        <v>0</v>
      </c>
      <c r="K745" s="11">
        <f>IF(AND($N745&gt;' '!M$13,' '!M$13&gt;=$C745),1,0)</f>
        <v>0</v>
      </c>
      <c r="L745" s="11">
        <f>IF(AND($N745&gt;' '!N$13,' '!N$13&gt;=$C745),1,0)</f>
        <v>0</v>
      </c>
      <c r="M745" s="11">
        <f>IF(AND($N745&gt;' '!O$13,' '!O$13&gt;=$C745),1,0)</f>
        <v>0</v>
      </c>
      <c r="N745" s="26">
        <v>4852000</v>
      </c>
      <c r="O745" s="17">
        <v>3438400</v>
      </c>
      <c r="P745" s="17">
        <v>3438400</v>
      </c>
      <c r="Q745" s="17">
        <v>3438400</v>
      </c>
      <c r="R745" s="17">
        <v>3438400</v>
      </c>
      <c r="S745" s="17">
        <v>3438400</v>
      </c>
      <c r="T745" s="17">
        <v>3438400</v>
      </c>
      <c r="U745" s="17">
        <v>3438400</v>
      </c>
      <c r="V745" s="17">
        <v>3438400</v>
      </c>
      <c r="W745" s="17">
        <v>3438400</v>
      </c>
      <c r="X745" s="17">
        <v>3438400</v>
      </c>
    </row>
    <row r="746" spans="2:24">
      <c r="B746" s="20">
        <v>4</v>
      </c>
      <c r="C746" s="25">
        <v>4852000</v>
      </c>
      <c r="D746" s="11">
        <f>IF(AND($N746&gt;' '!F$13,' '!F$13&gt;=$C746),1,0)</f>
        <v>0</v>
      </c>
      <c r="E746" s="11">
        <f>IF(AND($N746&gt;' '!G$13,' '!G$13&gt;=$C746),1,0)</f>
        <v>0</v>
      </c>
      <c r="F746" s="11">
        <f>IF(AND($N746&gt;' '!H$13,' '!H$13&gt;=$C746),1,0)</f>
        <v>0</v>
      </c>
      <c r="G746" s="11">
        <f>IF(AND($N746&gt;' '!I$13,' '!I$13&gt;=$C746),1,0)</f>
        <v>0</v>
      </c>
      <c r="H746" s="11">
        <f>IF(AND($N746&gt;' '!J$13,' '!J$13&gt;=$C746),1,0)</f>
        <v>0</v>
      </c>
      <c r="I746" s="11">
        <f>IF(AND($N746&gt;' '!K$13,' '!K$13&gt;=$C746),1,0)</f>
        <v>0</v>
      </c>
      <c r="J746" s="11">
        <f>IF(AND($N746&gt;' '!L$13,' '!L$13&gt;=$C746),1,0)</f>
        <v>0</v>
      </c>
      <c r="K746" s="11">
        <f>IF(AND($N746&gt;' '!M$13,' '!M$13&gt;=$C746),1,0)</f>
        <v>0</v>
      </c>
      <c r="L746" s="11">
        <f>IF(AND($N746&gt;' '!N$13,' '!N$13&gt;=$C746),1,0)</f>
        <v>0</v>
      </c>
      <c r="M746" s="11">
        <f>IF(AND($N746&gt;' '!O$13,' '!O$13&gt;=$C746),1,0)</f>
        <v>0</v>
      </c>
      <c r="N746" s="25">
        <v>4856000</v>
      </c>
      <c r="O746" s="17">
        <v>3441600</v>
      </c>
      <c r="P746" s="17">
        <v>3441600</v>
      </c>
      <c r="Q746" s="17">
        <v>3441600</v>
      </c>
      <c r="R746" s="17">
        <v>3441600</v>
      </c>
      <c r="S746" s="17">
        <v>3441600</v>
      </c>
      <c r="T746" s="17">
        <v>3441600</v>
      </c>
      <c r="U746" s="17">
        <v>3441600</v>
      </c>
      <c r="V746" s="17">
        <v>3441600</v>
      </c>
      <c r="W746" s="17">
        <v>3441600</v>
      </c>
      <c r="X746" s="17">
        <v>3441600</v>
      </c>
    </row>
    <row r="747" spans="2:24">
      <c r="B747" s="18">
        <v>5</v>
      </c>
      <c r="C747" s="25">
        <v>4856000</v>
      </c>
      <c r="D747" s="11">
        <f>IF(AND($N747&gt;' '!F$13,' '!F$13&gt;=$C747),1,0)</f>
        <v>0</v>
      </c>
      <c r="E747" s="11">
        <f>IF(AND($N747&gt;' '!G$13,' '!G$13&gt;=$C747),1,0)</f>
        <v>0</v>
      </c>
      <c r="F747" s="11">
        <f>IF(AND($N747&gt;' '!H$13,' '!H$13&gt;=$C747),1,0)</f>
        <v>0</v>
      </c>
      <c r="G747" s="11">
        <f>IF(AND($N747&gt;' '!I$13,' '!I$13&gt;=$C747),1,0)</f>
        <v>0</v>
      </c>
      <c r="H747" s="11">
        <f>IF(AND($N747&gt;' '!J$13,' '!J$13&gt;=$C747),1,0)</f>
        <v>0</v>
      </c>
      <c r="I747" s="11">
        <f>IF(AND($N747&gt;' '!K$13,' '!K$13&gt;=$C747),1,0)</f>
        <v>0</v>
      </c>
      <c r="J747" s="11">
        <f>IF(AND($N747&gt;' '!L$13,' '!L$13&gt;=$C747),1,0)</f>
        <v>0</v>
      </c>
      <c r="K747" s="11">
        <f>IF(AND($N747&gt;' '!M$13,' '!M$13&gt;=$C747),1,0)</f>
        <v>0</v>
      </c>
      <c r="L747" s="11">
        <f>IF(AND($N747&gt;' '!N$13,' '!N$13&gt;=$C747),1,0)</f>
        <v>0</v>
      </c>
      <c r="M747" s="11">
        <f>IF(AND($N747&gt;' '!O$13,' '!O$13&gt;=$C747),1,0)</f>
        <v>0</v>
      </c>
      <c r="N747" s="25">
        <v>4860000</v>
      </c>
      <c r="O747" s="17">
        <v>3444800</v>
      </c>
      <c r="P747" s="17">
        <v>3444800</v>
      </c>
      <c r="Q747" s="17">
        <v>3444800</v>
      </c>
      <c r="R747" s="17">
        <v>3444800</v>
      </c>
      <c r="S747" s="17">
        <v>3444800</v>
      </c>
      <c r="T747" s="17">
        <v>3444800</v>
      </c>
      <c r="U747" s="17">
        <v>3444800</v>
      </c>
      <c r="V747" s="17">
        <v>3444800</v>
      </c>
      <c r="W747" s="17">
        <v>3444800</v>
      </c>
      <c r="X747" s="17">
        <v>3444800</v>
      </c>
    </row>
    <row r="748" spans="2:24">
      <c r="B748" s="20">
        <v>1</v>
      </c>
      <c r="C748" s="25">
        <v>4860000</v>
      </c>
      <c r="D748" s="11">
        <f>IF(AND($N748&gt;' '!F$13,' '!F$13&gt;=$C748),1,0)</f>
        <v>0</v>
      </c>
      <c r="E748" s="11">
        <f>IF(AND($N748&gt;' '!G$13,' '!G$13&gt;=$C748),1,0)</f>
        <v>0</v>
      </c>
      <c r="F748" s="11">
        <f>IF(AND($N748&gt;' '!H$13,' '!H$13&gt;=$C748),1,0)</f>
        <v>0</v>
      </c>
      <c r="G748" s="11">
        <f>IF(AND($N748&gt;' '!I$13,' '!I$13&gt;=$C748),1,0)</f>
        <v>0</v>
      </c>
      <c r="H748" s="11">
        <f>IF(AND($N748&gt;' '!J$13,' '!J$13&gt;=$C748),1,0)</f>
        <v>0</v>
      </c>
      <c r="I748" s="11">
        <f>IF(AND($N748&gt;' '!K$13,' '!K$13&gt;=$C748),1,0)</f>
        <v>0</v>
      </c>
      <c r="J748" s="11">
        <f>IF(AND($N748&gt;' '!L$13,' '!L$13&gt;=$C748),1,0)</f>
        <v>0</v>
      </c>
      <c r="K748" s="11">
        <f>IF(AND($N748&gt;' '!M$13,' '!M$13&gt;=$C748),1,0)</f>
        <v>0</v>
      </c>
      <c r="L748" s="11">
        <f>IF(AND($N748&gt;' '!N$13,' '!N$13&gt;=$C748),1,0)</f>
        <v>0</v>
      </c>
      <c r="M748" s="11">
        <f>IF(AND($N748&gt;' '!O$13,' '!O$13&gt;=$C748),1,0)</f>
        <v>0</v>
      </c>
      <c r="N748" s="25">
        <v>4864000</v>
      </c>
      <c r="O748" s="17">
        <v>3448000</v>
      </c>
      <c r="P748" s="17">
        <v>3448000</v>
      </c>
      <c r="Q748" s="17">
        <v>3448000</v>
      </c>
      <c r="R748" s="17">
        <v>3448000</v>
      </c>
      <c r="S748" s="17">
        <v>3448000</v>
      </c>
      <c r="T748" s="17">
        <v>3448000</v>
      </c>
      <c r="U748" s="17">
        <v>3448000</v>
      </c>
      <c r="V748" s="17">
        <v>3448000</v>
      </c>
      <c r="W748" s="17">
        <v>3448000</v>
      </c>
      <c r="X748" s="17">
        <v>3448000</v>
      </c>
    </row>
    <row r="749" spans="2:24">
      <c r="B749" s="20">
        <v>2</v>
      </c>
      <c r="C749" s="25">
        <v>4864000</v>
      </c>
      <c r="D749" s="11">
        <f>IF(AND($N749&gt;' '!F$13,' '!F$13&gt;=$C749),1,0)</f>
        <v>0</v>
      </c>
      <c r="E749" s="11">
        <f>IF(AND($N749&gt;' '!G$13,' '!G$13&gt;=$C749),1,0)</f>
        <v>0</v>
      </c>
      <c r="F749" s="11">
        <f>IF(AND($N749&gt;' '!H$13,' '!H$13&gt;=$C749),1,0)</f>
        <v>0</v>
      </c>
      <c r="G749" s="11">
        <f>IF(AND($N749&gt;' '!I$13,' '!I$13&gt;=$C749),1,0)</f>
        <v>0</v>
      </c>
      <c r="H749" s="11">
        <f>IF(AND($N749&gt;' '!J$13,' '!J$13&gt;=$C749),1,0)</f>
        <v>0</v>
      </c>
      <c r="I749" s="11">
        <f>IF(AND($N749&gt;' '!K$13,' '!K$13&gt;=$C749),1,0)</f>
        <v>0</v>
      </c>
      <c r="J749" s="11">
        <f>IF(AND($N749&gt;' '!L$13,' '!L$13&gt;=$C749),1,0)</f>
        <v>0</v>
      </c>
      <c r="K749" s="11">
        <f>IF(AND($N749&gt;' '!M$13,' '!M$13&gt;=$C749),1,0)</f>
        <v>0</v>
      </c>
      <c r="L749" s="11">
        <f>IF(AND($N749&gt;' '!N$13,' '!N$13&gt;=$C749),1,0)</f>
        <v>0</v>
      </c>
      <c r="M749" s="11">
        <f>IF(AND($N749&gt;' '!O$13,' '!O$13&gt;=$C749),1,0)</f>
        <v>0</v>
      </c>
      <c r="N749" s="25">
        <v>4868000</v>
      </c>
      <c r="O749" s="17">
        <v>3451200</v>
      </c>
      <c r="P749" s="17">
        <v>3451200</v>
      </c>
      <c r="Q749" s="17">
        <v>3451200</v>
      </c>
      <c r="R749" s="17">
        <v>3451200</v>
      </c>
      <c r="S749" s="17">
        <v>3451200</v>
      </c>
      <c r="T749" s="17">
        <v>3451200</v>
      </c>
      <c r="U749" s="17">
        <v>3451200</v>
      </c>
      <c r="V749" s="17">
        <v>3451200</v>
      </c>
      <c r="W749" s="17">
        <v>3451200</v>
      </c>
      <c r="X749" s="17">
        <v>3451200</v>
      </c>
    </row>
    <row r="750" spans="2:24">
      <c r="B750" s="20">
        <v>3</v>
      </c>
      <c r="C750" s="26">
        <v>4868000</v>
      </c>
      <c r="D750" s="11">
        <f>IF(AND($N750&gt;' '!F$13,' '!F$13&gt;=$C750),1,0)</f>
        <v>0</v>
      </c>
      <c r="E750" s="11">
        <f>IF(AND($N750&gt;' '!G$13,' '!G$13&gt;=$C750),1,0)</f>
        <v>0</v>
      </c>
      <c r="F750" s="11">
        <f>IF(AND($N750&gt;' '!H$13,' '!H$13&gt;=$C750),1,0)</f>
        <v>0</v>
      </c>
      <c r="G750" s="11">
        <f>IF(AND($N750&gt;' '!I$13,' '!I$13&gt;=$C750),1,0)</f>
        <v>0</v>
      </c>
      <c r="H750" s="11">
        <f>IF(AND($N750&gt;' '!J$13,' '!J$13&gt;=$C750),1,0)</f>
        <v>0</v>
      </c>
      <c r="I750" s="11">
        <f>IF(AND($N750&gt;' '!K$13,' '!K$13&gt;=$C750),1,0)</f>
        <v>0</v>
      </c>
      <c r="J750" s="11">
        <f>IF(AND($N750&gt;' '!L$13,' '!L$13&gt;=$C750),1,0)</f>
        <v>0</v>
      </c>
      <c r="K750" s="11">
        <f>IF(AND($N750&gt;' '!M$13,' '!M$13&gt;=$C750),1,0)</f>
        <v>0</v>
      </c>
      <c r="L750" s="11">
        <f>IF(AND($N750&gt;' '!N$13,' '!N$13&gt;=$C750),1,0)</f>
        <v>0</v>
      </c>
      <c r="M750" s="11">
        <f>IF(AND($N750&gt;' '!O$13,' '!O$13&gt;=$C750),1,0)</f>
        <v>0</v>
      </c>
      <c r="N750" s="26">
        <v>4872000</v>
      </c>
      <c r="O750" s="17">
        <v>3454400</v>
      </c>
      <c r="P750" s="17">
        <v>3454400</v>
      </c>
      <c r="Q750" s="17">
        <v>3454400</v>
      </c>
      <c r="R750" s="17">
        <v>3454400</v>
      </c>
      <c r="S750" s="17">
        <v>3454400</v>
      </c>
      <c r="T750" s="17">
        <v>3454400</v>
      </c>
      <c r="U750" s="17">
        <v>3454400</v>
      </c>
      <c r="V750" s="17">
        <v>3454400</v>
      </c>
      <c r="W750" s="17">
        <v>3454400</v>
      </c>
      <c r="X750" s="17">
        <v>3454400</v>
      </c>
    </row>
    <row r="751" spans="2:24">
      <c r="B751" s="20">
        <v>4</v>
      </c>
      <c r="C751" s="25">
        <v>4872000</v>
      </c>
      <c r="D751" s="11">
        <f>IF(AND($N751&gt;' '!F$13,' '!F$13&gt;=$C751),1,0)</f>
        <v>0</v>
      </c>
      <c r="E751" s="11">
        <f>IF(AND($N751&gt;' '!G$13,' '!G$13&gt;=$C751),1,0)</f>
        <v>0</v>
      </c>
      <c r="F751" s="11">
        <f>IF(AND($N751&gt;' '!H$13,' '!H$13&gt;=$C751),1,0)</f>
        <v>0</v>
      </c>
      <c r="G751" s="11">
        <f>IF(AND($N751&gt;' '!I$13,' '!I$13&gt;=$C751),1,0)</f>
        <v>0</v>
      </c>
      <c r="H751" s="11">
        <f>IF(AND($N751&gt;' '!J$13,' '!J$13&gt;=$C751),1,0)</f>
        <v>0</v>
      </c>
      <c r="I751" s="11">
        <f>IF(AND($N751&gt;' '!K$13,' '!K$13&gt;=$C751),1,0)</f>
        <v>0</v>
      </c>
      <c r="J751" s="11">
        <f>IF(AND($N751&gt;' '!L$13,' '!L$13&gt;=$C751),1,0)</f>
        <v>0</v>
      </c>
      <c r="K751" s="11">
        <f>IF(AND($N751&gt;' '!M$13,' '!M$13&gt;=$C751),1,0)</f>
        <v>0</v>
      </c>
      <c r="L751" s="11">
        <f>IF(AND($N751&gt;' '!N$13,' '!N$13&gt;=$C751),1,0)</f>
        <v>0</v>
      </c>
      <c r="M751" s="11">
        <f>IF(AND($N751&gt;' '!O$13,' '!O$13&gt;=$C751),1,0)</f>
        <v>0</v>
      </c>
      <c r="N751" s="25">
        <v>4876000</v>
      </c>
      <c r="O751" s="17">
        <v>3457600</v>
      </c>
      <c r="P751" s="17">
        <v>3457600</v>
      </c>
      <c r="Q751" s="17">
        <v>3457600</v>
      </c>
      <c r="R751" s="17">
        <v>3457600</v>
      </c>
      <c r="S751" s="17">
        <v>3457600</v>
      </c>
      <c r="T751" s="17">
        <v>3457600</v>
      </c>
      <c r="U751" s="17">
        <v>3457600</v>
      </c>
      <c r="V751" s="17">
        <v>3457600</v>
      </c>
      <c r="W751" s="17">
        <v>3457600</v>
      </c>
      <c r="X751" s="17">
        <v>3457600</v>
      </c>
    </row>
    <row r="752" spans="2:24">
      <c r="B752" s="18">
        <v>5</v>
      </c>
      <c r="C752" s="25">
        <v>4876000</v>
      </c>
      <c r="D752" s="11">
        <f>IF(AND($N752&gt;' '!F$13,' '!F$13&gt;=$C752),1,0)</f>
        <v>0</v>
      </c>
      <c r="E752" s="11">
        <f>IF(AND($N752&gt;' '!G$13,' '!G$13&gt;=$C752),1,0)</f>
        <v>0</v>
      </c>
      <c r="F752" s="11">
        <f>IF(AND($N752&gt;' '!H$13,' '!H$13&gt;=$C752),1,0)</f>
        <v>0</v>
      </c>
      <c r="G752" s="11">
        <f>IF(AND($N752&gt;' '!I$13,' '!I$13&gt;=$C752),1,0)</f>
        <v>0</v>
      </c>
      <c r="H752" s="11">
        <f>IF(AND($N752&gt;' '!J$13,' '!J$13&gt;=$C752),1,0)</f>
        <v>0</v>
      </c>
      <c r="I752" s="11">
        <f>IF(AND($N752&gt;' '!K$13,' '!K$13&gt;=$C752),1,0)</f>
        <v>0</v>
      </c>
      <c r="J752" s="11">
        <f>IF(AND($N752&gt;' '!L$13,' '!L$13&gt;=$C752),1,0)</f>
        <v>0</v>
      </c>
      <c r="K752" s="11">
        <f>IF(AND($N752&gt;' '!M$13,' '!M$13&gt;=$C752),1,0)</f>
        <v>0</v>
      </c>
      <c r="L752" s="11">
        <f>IF(AND($N752&gt;' '!N$13,' '!N$13&gt;=$C752),1,0)</f>
        <v>0</v>
      </c>
      <c r="M752" s="11">
        <f>IF(AND($N752&gt;' '!O$13,' '!O$13&gt;=$C752),1,0)</f>
        <v>0</v>
      </c>
      <c r="N752" s="25">
        <v>4880000</v>
      </c>
      <c r="O752" s="17">
        <v>3460800</v>
      </c>
      <c r="P752" s="17">
        <v>3460800</v>
      </c>
      <c r="Q752" s="17">
        <v>3460800</v>
      </c>
      <c r="R752" s="17">
        <v>3460800</v>
      </c>
      <c r="S752" s="17">
        <v>3460800</v>
      </c>
      <c r="T752" s="17">
        <v>3460800</v>
      </c>
      <c r="U752" s="17">
        <v>3460800</v>
      </c>
      <c r="V752" s="17">
        <v>3460800</v>
      </c>
      <c r="W752" s="17">
        <v>3460800</v>
      </c>
      <c r="X752" s="17">
        <v>3460800</v>
      </c>
    </row>
    <row r="753" spans="2:24">
      <c r="B753" s="20">
        <v>1</v>
      </c>
      <c r="C753" s="25">
        <v>4880000</v>
      </c>
      <c r="D753" s="11">
        <f>IF(AND($N753&gt;' '!F$13,' '!F$13&gt;=$C753),1,0)</f>
        <v>0</v>
      </c>
      <c r="E753" s="11">
        <f>IF(AND($N753&gt;' '!G$13,' '!G$13&gt;=$C753),1,0)</f>
        <v>0</v>
      </c>
      <c r="F753" s="11">
        <f>IF(AND($N753&gt;' '!H$13,' '!H$13&gt;=$C753),1,0)</f>
        <v>0</v>
      </c>
      <c r="G753" s="11">
        <f>IF(AND($N753&gt;' '!I$13,' '!I$13&gt;=$C753),1,0)</f>
        <v>0</v>
      </c>
      <c r="H753" s="11">
        <f>IF(AND($N753&gt;' '!J$13,' '!J$13&gt;=$C753),1,0)</f>
        <v>0</v>
      </c>
      <c r="I753" s="11">
        <f>IF(AND($N753&gt;' '!K$13,' '!K$13&gt;=$C753),1,0)</f>
        <v>0</v>
      </c>
      <c r="J753" s="11">
        <f>IF(AND($N753&gt;' '!L$13,' '!L$13&gt;=$C753),1,0)</f>
        <v>0</v>
      </c>
      <c r="K753" s="11">
        <f>IF(AND($N753&gt;' '!M$13,' '!M$13&gt;=$C753),1,0)</f>
        <v>0</v>
      </c>
      <c r="L753" s="11">
        <f>IF(AND($N753&gt;' '!N$13,' '!N$13&gt;=$C753),1,0)</f>
        <v>0</v>
      </c>
      <c r="M753" s="11">
        <f>IF(AND($N753&gt;' '!O$13,' '!O$13&gt;=$C753),1,0)</f>
        <v>0</v>
      </c>
      <c r="N753" s="25">
        <v>4884000</v>
      </c>
      <c r="O753" s="17">
        <v>3464000</v>
      </c>
      <c r="P753" s="17">
        <v>3464000</v>
      </c>
      <c r="Q753" s="17">
        <v>3464000</v>
      </c>
      <c r="R753" s="17">
        <v>3464000</v>
      </c>
      <c r="S753" s="17">
        <v>3464000</v>
      </c>
      <c r="T753" s="17">
        <v>3464000</v>
      </c>
      <c r="U753" s="17">
        <v>3464000</v>
      </c>
      <c r="V753" s="17">
        <v>3464000</v>
      </c>
      <c r="W753" s="17">
        <v>3464000</v>
      </c>
      <c r="X753" s="17">
        <v>3464000</v>
      </c>
    </row>
    <row r="754" spans="2:24">
      <c r="B754" s="20">
        <v>2</v>
      </c>
      <c r="C754" s="25">
        <v>4884000</v>
      </c>
      <c r="D754" s="11">
        <f>IF(AND($N754&gt;' '!F$13,' '!F$13&gt;=$C754),1,0)</f>
        <v>0</v>
      </c>
      <c r="E754" s="11">
        <f>IF(AND($N754&gt;' '!G$13,' '!G$13&gt;=$C754),1,0)</f>
        <v>0</v>
      </c>
      <c r="F754" s="11">
        <f>IF(AND($N754&gt;' '!H$13,' '!H$13&gt;=$C754),1,0)</f>
        <v>0</v>
      </c>
      <c r="G754" s="11">
        <f>IF(AND($N754&gt;' '!I$13,' '!I$13&gt;=$C754),1,0)</f>
        <v>0</v>
      </c>
      <c r="H754" s="11">
        <f>IF(AND($N754&gt;' '!J$13,' '!J$13&gt;=$C754),1,0)</f>
        <v>0</v>
      </c>
      <c r="I754" s="11">
        <f>IF(AND($N754&gt;' '!K$13,' '!K$13&gt;=$C754),1,0)</f>
        <v>0</v>
      </c>
      <c r="J754" s="11">
        <f>IF(AND($N754&gt;' '!L$13,' '!L$13&gt;=$C754),1,0)</f>
        <v>0</v>
      </c>
      <c r="K754" s="11">
        <f>IF(AND($N754&gt;' '!M$13,' '!M$13&gt;=$C754),1,0)</f>
        <v>0</v>
      </c>
      <c r="L754" s="11">
        <f>IF(AND($N754&gt;' '!N$13,' '!N$13&gt;=$C754),1,0)</f>
        <v>0</v>
      </c>
      <c r="M754" s="11">
        <f>IF(AND($N754&gt;' '!O$13,' '!O$13&gt;=$C754),1,0)</f>
        <v>0</v>
      </c>
      <c r="N754" s="25">
        <v>4888000</v>
      </c>
      <c r="O754" s="17">
        <v>3467200</v>
      </c>
      <c r="P754" s="17">
        <v>3467200</v>
      </c>
      <c r="Q754" s="17">
        <v>3467200</v>
      </c>
      <c r="R754" s="17">
        <v>3467200</v>
      </c>
      <c r="S754" s="17">
        <v>3467200</v>
      </c>
      <c r="T754" s="17">
        <v>3467200</v>
      </c>
      <c r="U754" s="17">
        <v>3467200</v>
      </c>
      <c r="V754" s="17">
        <v>3467200</v>
      </c>
      <c r="W754" s="17">
        <v>3467200</v>
      </c>
      <c r="X754" s="17">
        <v>3467200</v>
      </c>
    </row>
    <row r="755" spans="2:24">
      <c r="B755" s="20">
        <v>3</v>
      </c>
      <c r="C755" s="26">
        <v>4888000</v>
      </c>
      <c r="D755" s="11">
        <f>IF(AND($N755&gt;' '!F$13,' '!F$13&gt;=$C755),1,0)</f>
        <v>0</v>
      </c>
      <c r="E755" s="11">
        <f>IF(AND($N755&gt;' '!G$13,' '!G$13&gt;=$C755),1,0)</f>
        <v>0</v>
      </c>
      <c r="F755" s="11">
        <f>IF(AND($N755&gt;' '!H$13,' '!H$13&gt;=$C755),1,0)</f>
        <v>0</v>
      </c>
      <c r="G755" s="11">
        <f>IF(AND($N755&gt;' '!I$13,' '!I$13&gt;=$C755),1,0)</f>
        <v>0</v>
      </c>
      <c r="H755" s="11">
        <f>IF(AND($N755&gt;' '!J$13,' '!J$13&gt;=$C755),1,0)</f>
        <v>0</v>
      </c>
      <c r="I755" s="11">
        <f>IF(AND($N755&gt;' '!K$13,' '!K$13&gt;=$C755),1,0)</f>
        <v>0</v>
      </c>
      <c r="J755" s="11">
        <f>IF(AND($N755&gt;' '!L$13,' '!L$13&gt;=$C755),1,0)</f>
        <v>0</v>
      </c>
      <c r="K755" s="11">
        <f>IF(AND($N755&gt;' '!M$13,' '!M$13&gt;=$C755),1,0)</f>
        <v>0</v>
      </c>
      <c r="L755" s="11">
        <f>IF(AND($N755&gt;' '!N$13,' '!N$13&gt;=$C755),1,0)</f>
        <v>0</v>
      </c>
      <c r="M755" s="11">
        <f>IF(AND($N755&gt;' '!O$13,' '!O$13&gt;=$C755),1,0)</f>
        <v>0</v>
      </c>
      <c r="N755" s="26">
        <v>4892000</v>
      </c>
      <c r="O755" s="17">
        <v>3470400</v>
      </c>
      <c r="P755" s="17">
        <v>3470400</v>
      </c>
      <c r="Q755" s="17">
        <v>3470400</v>
      </c>
      <c r="R755" s="17">
        <v>3470400</v>
      </c>
      <c r="S755" s="17">
        <v>3470400</v>
      </c>
      <c r="T755" s="17">
        <v>3470400</v>
      </c>
      <c r="U755" s="17">
        <v>3470400</v>
      </c>
      <c r="V755" s="17">
        <v>3470400</v>
      </c>
      <c r="W755" s="17">
        <v>3470400</v>
      </c>
      <c r="X755" s="17">
        <v>3470400</v>
      </c>
    </row>
    <row r="756" spans="2:24">
      <c r="B756" s="20">
        <v>4</v>
      </c>
      <c r="C756" s="25">
        <v>4892000</v>
      </c>
      <c r="D756" s="11">
        <f>IF(AND($N756&gt;' '!F$13,' '!F$13&gt;=$C756),1,0)</f>
        <v>0</v>
      </c>
      <c r="E756" s="11">
        <f>IF(AND($N756&gt;' '!G$13,' '!G$13&gt;=$C756),1,0)</f>
        <v>0</v>
      </c>
      <c r="F756" s="11">
        <f>IF(AND($N756&gt;' '!H$13,' '!H$13&gt;=$C756),1,0)</f>
        <v>0</v>
      </c>
      <c r="G756" s="11">
        <f>IF(AND($N756&gt;' '!I$13,' '!I$13&gt;=$C756),1,0)</f>
        <v>0</v>
      </c>
      <c r="H756" s="11">
        <f>IF(AND($N756&gt;' '!J$13,' '!J$13&gt;=$C756),1,0)</f>
        <v>0</v>
      </c>
      <c r="I756" s="11">
        <f>IF(AND($N756&gt;' '!K$13,' '!K$13&gt;=$C756),1,0)</f>
        <v>0</v>
      </c>
      <c r="J756" s="11">
        <f>IF(AND($N756&gt;' '!L$13,' '!L$13&gt;=$C756),1,0)</f>
        <v>0</v>
      </c>
      <c r="K756" s="11">
        <f>IF(AND($N756&gt;' '!M$13,' '!M$13&gt;=$C756),1,0)</f>
        <v>0</v>
      </c>
      <c r="L756" s="11">
        <f>IF(AND($N756&gt;' '!N$13,' '!N$13&gt;=$C756),1,0)</f>
        <v>0</v>
      </c>
      <c r="M756" s="11">
        <f>IF(AND($N756&gt;' '!O$13,' '!O$13&gt;=$C756),1,0)</f>
        <v>0</v>
      </c>
      <c r="N756" s="25">
        <v>4896000</v>
      </c>
      <c r="O756" s="17">
        <v>3473600</v>
      </c>
      <c r="P756" s="17">
        <v>3473600</v>
      </c>
      <c r="Q756" s="17">
        <v>3473600</v>
      </c>
      <c r="R756" s="17">
        <v>3473600</v>
      </c>
      <c r="S756" s="17">
        <v>3473600</v>
      </c>
      <c r="T756" s="17">
        <v>3473600</v>
      </c>
      <c r="U756" s="17">
        <v>3473600</v>
      </c>
      <c r="V756" s="17">
        <v>3473600</v>
      </c>
      <c r="W756" s="17">
        <v>3473600</v>
      </c>
      <c r="X756" s="17">
        <v>3473600</v>
      </c>
    </row>
    <row r="757" spans="2:24">
      <c r="B757" s="18">
        <v>5</v>
      </c>
      <c r="C757" s="25">
        <v>4896000</v>
      </c>
      <c r="D757" s="11">
        <f>IF(AND($N757&gt;' '!F$13,' '!F$13&gt;=$C757),1,0)</f>
        <v>0</v>
      </c>
      <c r="E757" s="11">
        <f>IF(AND($N757&gt;' '!G$13,' '!G$13&gt;=$C757),1,0)</f>
        <v>0</v>
      </c>
      <c r="F757" s="11">
        <f>IF(AND($N757&gt;' '!H$13,' '!H$13&gt;=$C757),1,0)</f>
        <v>0</v>
      </c>
      <c r="G757" s="11">
        <f>IF(AND($N757&gt;' '!I$13,' '!I$13&gt;=$C757),1,0)</f>
        <v>0</v>
      </c>
      <c r="H757" s="11">
        <f>IF(AND($N757&gt;' '!J$13,' '!J$13&gt;=$C757),1,0)</f>
        <v>0</v>
      </c>
      <c r="I757" s="11">
        <f>IF(AND($N757&gt;' '!K$13,' '!K$13&gt;=$C757),1,0)</f>
        <v>0</v>
      </c>
      <c r="J757" s="11">
        <f>IF(AND($N757&gt;' '!L$13,' '!L$13&gt;=$C757),1,0)</f>
        <v>0</v>
      </c>
      <c r="K757" s="11">
        <f>IF(AND($N757&gt;' '!M$13,' '!M$13&gt;=$C757),1,0)</f>
        <v>0</v>
      </c>
      <c r="L757" s="11">
        <f>IF(AND($N757&gt;' '!N$13,' '!N$13&gt;=$C757),1,0)</f>
        <v>0</v>
      </c>
      <c r="M757" s="11">
        <f>IF(AND($N757&gt;' '!O$13,' '!O$13&gt;=$C757),1,0)</f>
        <v>0</v>
      </c>
      <c r="N757" s="25">
        <v>4900000</v>
      </c>
      <c r="O757" s="17">
        <v>3476800</v>
      </c>
      <c r="P757" s="17">
        <v>3476800</v>
      </c>
      <c r="Q757" s="17">
        <v>3476800</v>
      </c>
      <c r="R757" s="17">
        <v>3476800</v>
      </c>
      <c r="S757" s="17">
        <v>3476800</v>
      </c>
      <c r="T757" s="17">
        <v>3476800</v>
      </c>
      <c r="U757" s="17">
        <v>3476800</v>
      </c>
      <c r="V757" s="17">
        <v>3476800</v>
      </c>
      <c r="W757" s="17">
        <v>3476800</v>
      </c>
      <c r="X757" s="17">
        <v>3476800</v>
      </c>
    </row>
    <row r="758" spans="2:24">
      <c r="B758" s="20">
        <v>1</v>
      </c>
      <c r="C758" s="25">
        <v>4900000</v>
      </c>
      <c r="D758" s="11">
        <f>IF(AND($N758&gt;' '!F$13,' '!F$13&gt;=$C758),1,0)</f>
        <v>0</v>
      </c>
      <c r="E758" s="11">
        <f>IF(AND($N758&gt;' '!G$13,' '!G$13&gt;=$C758),1,0)</f>
        <v>0</v>
      </c>
      <c r="F758" s="11">
        <f>IF(AND($N758&gt;' '!H$13,' '!H$13&gt;=$C758),1,0)</f>
        <v>0</v>
      </c>
      <c r="G758" s="11">
        <f>IF(AND($N758&gt;' '!I$13,' '!I$13&gt;=$C758),1,0)</f>
        <v>0</v>
      </c>
      <c r="H758" s="11">
        <f>IF(AND($N758&gt;' '!J$13,' '!J$13&gt;=$C758),1,0)</f>
        <v>0</v>
      </c>
      <c r="I758" s="11">
        <f>IF(AND($N758&gt;' '!K$13,' '!K$13&gt;=$C758),1,0)</f>
        <v>0</v>
      </c>
      <c r="J758" s="11">
        <f>IF(AND($N758&gt;' '!L$13,' '!L$13&gt;=$C758),1,0)</f>
        <v>0</v>
      </c>
      <c r="K758" s="11">
        <f>IF(AND($N758&gt;' '!M$13,' '!M$13&gt;=$C758),1,0)</f>
        <v>0</v>
      </c>
      <c r="L758" s="11">
        <f>IF(AND($N758&gt;' '!N$13,' '!N$13&gt;=$C758),1,0)</f>
        <v>0</v>
      </c>
      <c r="M758" s="11">
        <f>IF(AND($N758&gt;' '!O$13,' '!O$13&gt;=$C758),1,0)</f>
        <v>0</v>
      </c>
      <c r="N758" s="25">
        <v>4904000</v>
      </c>
      <c r="O758" s="17">
        <v>3480000</v>
      </c>
      <c r="P758" s="17">
        <v>3480000</v>
      </c>
      <c r="Q758" s="17">
        <v>3480000</v>
      </c>
      <c r="R758" s="17">
        <v>3480000</v>
      </c>
      <c r="S758" s="17">
        <v>3480000</v>
      </c>
      <c r="T758" s="17">
        <v>3480000</v>
      </c>
      <c r="U758" s="17">
        <v>3480000</v>
      </c>
      <c r="V758" s="17">
        <v>3480000</v>
      </c>
      <c r="W758" s="17">
        <v>3480000</v>
      </c>
      <c r="X758" s="17">
        <v>3480000</v>
      </c>
    </row>
    <row r="759" spans="2:24">
      <c r="B759" s="20">
        <v>2</v>
      </c>
      <c r="C759" s="25">
        <v>4904000</v>
      </c>
      <c r="D759" s="11">
        <f>IF(AND($N759&gt;' '!F$13,' '!F$13&gt;=$C759),1,0)</f>
        <v>0</v>
      </c>
      <c r="E759" s="11">
        <f>IF(AND($N759&gt;' '!G$13,' '!G$13&gt;=$C759),1,0)</f>
        <v>0</v>
      </c>
      <c r="F759" s="11">
        <f>IF(AND($N759&gt;' '!H$13,' '!H$13&gt;=$C759),1,0)</f>
        <v>0</v>
      </c>
      <c r="G759" s="11">
        <f>IF(AND($N759&gt;' '!I$13,' '!I$13&gt;=$C759),1,0)</f>
        <v>0</v>
      </c>
      <c r="H759" s="11">
        <f>IF(AND($N759&gt;' '!J$13,' '!J$13&gt;=$C759),1,0)</f>
        <v>0</v>
      </c>
      <c r="I759" s="11">
        <f>IF(AND($N759&gt;' '!K$13,' '!K$13&gt;=$C759),1,0)</f>
        <v>0</v>
      </c>
      <c r="J759" s="11">
        <f>IF(AND($N759&gt;' '!L$13,' '!L$13&gt;=$C759),1,0)</f>
        <v>0</v>
      </c>
      <c r="K759" s="11">
        <f>IF(AND($N759&gt;' '!M$13,' '!M$13&gt;=$C759),1,0)</f>
        <v>0</v>
      </c>
      <c r="L759" s="11">
        <f>IF(AND($N759&gt;' '!N$13,' '!N$13&gt;=$C759),1,0)</f>
        <v>0</v>
      </c>
      <c r="M759" s="11">
        <f>IF(AND($N759&gt;' '!O$13,' '!O$13&gt;=$C759),1,0)</f>
        <v>0</v>
      </c>
      <c r="N759" s="25">
        <v>4908000</v>
      </c>
      <c r="O759" s="17">
        <v>3483200</v>
      </c>
      <c r="P759" s="17">
        <v>3483200</v>
      </c>
      <c r="Q759" s="17">
        <v>3483200</v>
      </c>
      <c r="R759" s="17">
        <v>3483200</v>
      </c>
      <c r="S759" s="17">
        <v>3483200</v>
      </c>
      <c r="T759" s="17">
        <v>3483200</v>
      </c>
      <c r="U759" s="17">
        <v>3483200</v>
      </c>
      <c r="V759" s="17">
        <v>3483200</v>
      </c>
      <c r="W759" s="17">
        <v>3483200</v>
      </c>
      <c r="X759" s="17">
        <v>3483200</v>
      </c>
    </row>
    <row r="760" spans="2:24">
      <c r="B760" s="20">
        <v>3</v>
      </c>
      <c r="C760" s="26">
        <v>4908000</v>
      </c>
      <c r="D760" s="11">
        <f>IF(AND($N760&gt;' '!F$13,' '!F$13&gt;=$C760),1,0)</f>
        <v>0</v>
      </c>
      <c r="E760" s="11">
        <f>IF(AND($N760&gt;' '!G$13,' '!G$13&gt;=$C760),1,0)</f>
        <v>0</v>
      </c>
      <c r="F760" s="11">
        <f>IF(AND($N760&gt;' '!H$13,' '!H$13&gt;=$C760),1,0)</f>
        <v>0</v>
      </c>
      <c r="G760" s="11">
        <f>IF(AND($N760&gt;' '!I$13,' '!I$13&gt;=$C760),1,0)</f>
        <v>0</v>
      </c>
      <c r="H760" s="11">
        <f>IF(AND($N760&gt;' '!J$13,' '!J$13&gt;=$C760),1,0)</f>
        <v>0</v>
      </c>
      <c r="I760" s="11">
        <f>IF(AND($N760&gt;' '!K$13,' '!K$13&gt;=$C760),1,0)</f>
        <v>0</v>
      </c>
      <c r="J760" s="11">
        <f>IF(AND($N760&gt;' '!L$13,' '!L$13&gt;=$C760),1,0)</f>
        <v>0</v>
      </c>
      <c r="K760" s="11">
        <f>IF(AND($N760&gt;' '!M$13,' '!M$13&gt;=$C760),1,0)</f>
        <v>0</v>
      </c>
      <c r="L760" s="11">
        <f>IF(AND($N760&gt;' '!N$13,' '!N$13&gt;=$C760),1,0)</f>
        <v>0</v>
      </c>
      <c r="M760" s="11">
        <f>IF(AND($N760&gt;' '!O$13,' '!O$13&gt;=$C760),1,0)</f>
        <v>0</v>
      </c>
      <c r="N760" s="26">
        <v>4912000</v>
      </c>
      <c r="O760" s="17">
        <v>3486400</v>
      </c>
      <c r="P760" s="17">
        <v>3486400</v>
      </c>
      <c r="Q760" s="17">
        <v>3486400</v>
      </c>
      <c r="R760" s="17">
        <v>3486400</v>
      </c>
      <c r="S760" s="17">
        <v>3486400</v>
      </c>
      <c r="T760" s="17">
        <v>3486400</v>
      </c>
      <c r="U760" s="17">
        <v>3486400</v>
      </c>
      <c r="V760" s="17">
        <v>3486400</v>
      </c>
      <c r="W760" s="17">
        <v>3486400</v>
      </c>
      <c r="X760" s="17">
        <v>3486400</v>
      </c>
    </row>
    <row r="761" spans="2:24">
      <c r="B761" s="20">
        <v>4</v>
      </c>
      <c r="C761" s="25">
        <v>4912000</v>
      </c>
      <c r="D761" s="11">
        <f>IF(AND($N761&gt;' '!F$13,' '!F$13&gt;=$C761),1,0)</f>
        <v>0</v>
      </c>
      <c r="E761" s="11">
        <f>IF(AND($N761&gt;' '!G$13,' '!G$13&gt;=$C761),1,0)</f>
        <v>0</v>
      </c>
      <c r="F761" s="11">
        <f>IF(AND($N761&gt;' '!H$13,' '!H$13&gt;=$C761),1,0)</f>
        <v>0</v>
      </c>
      <c r="G761" s="11">
        <f>IF(AND($N761&gt;' '!I$13,' '!I$13&gt;=$C761),1,0)</f>
        <v>0</v>
      </c>
      <c r="H761" s="11">
        <f>IF(AND($N761&gt;' '!J$13,' '!J$13&gt;=$C761),1,0)</f>
        <v>0</v>
      </c>
      <c r="I761" s="11">
        <f>IF(AND($N761&gt;' '!K$13,' '!K$13&gt;=$C761),1,0)</f>
        <v>0</v>
      </c>
      <c r="J761" s="11">
        <f>IF(AND($N761&gt;' '!L$13,' '!L$13&gt;=$C761),1,0)</f>
        <v>0</v>
      </c>
      <c r="K761" s="11">
        <f>IF(AND($N761&gt;' '!M$13,' '!M$13&gt;=$C761),1,0)</f>
        <v>0</v>
      </c>
      <c r="L761" s="11">
        <f>IF(AND($N761&gt;' '!N$13,' '!N$13&gt;=$C761),1,0)</f>
        <v>0</v>
      </c>
      <c r="M761" s="11">
        <f>IF(AND($N761&gt;' '!O$13,' '!O$13&gt;=$C761),1,0)</f>
        <v>0</v>
      </c>
      <c r="N761" s="25">
        <v>4916000</v>
      </c>
      <c r="O761" s="17">
        <v>3489600</v>
      </c>
      <c r="P761" s="17">
        <v>3489600</v>
      </c>
      <c r="Q761" s="17">
        <v>3489600</v>
      </c>
      <c r="R761" s="17">
        <v>3489600</v>
      </c>
      <c r="S761" s="17">
        <v>3489600</v>
      </c>
      <c r="T761" s="17">
        <v>3489600</v>
      </c>
      <c r="U761" s="17">
        <v>3489600</v>
      </c>
      <c r="V761" s="17">
        <v>3489600</v>
      </c>
      <c r="W761" s="17">
        <v>3489600</v>
      </c>
      <c r="X761" s="17">
        <v>3489600</v>
      </c>
    </row>
    <row r="762" spans="2:24">
      <c r="B762" s="18">
        <v>5</v>
      </c>
      <c r="C762" s="25">
        <v>4916000</v>
      </c>
      <c r="D762" s="11">
        <f>IF(AND($N762&gt;' '!F$13,' '!F$13&gt;=$C762),1,0)</f>
        <v>0</v>
      </c>
      <c r="E762" s="11">
        <f>IF(AND($N762&gt;' '!G$13,' '!G$13&gt;=$C762),1,0)</f>
        <v>0</v>
      </c>
      <c r="F762" s="11">
        <f>IF(AND($N762&gt;' '!H$13,' '!H$13&gt;=$C762),1,0)</f>
        <v>0</v>
      </c>
      <c r="G762" s="11">
        <f>IF(AND($N762&gt;' '!I$13,' '!I$13&gt;=$C762),1,0)</f>
        <v>0</v>
      </c>
      <c r="H762" s="11">
        <f>IF(AND($N762&gt;' '!J$13,' '!J$13&gt;=$C762),1,0)</f>
        <v>0</v>
      </c>
      <c r="I762" s="11">
        <f>IF(AND($N762&gt;' '!K$13,' '!K$13&gt;=$C762),1,0)</f>
        <v>0</v>
      </c>
      <c r="J762" s="11">
        <f>IF(AND($N762&gt;' '!L$13,' '!L$13&gt;=$C762),1,0)</f>
        <v>0</v>
      </c>
      <c r="K762" s="11">
        <f>IF(AND($N762&gt;' '!M$13,' '!M$13&gt;=$C762),1,0)</f>
        <v>0</v>
      </c>
      <c r="L762" s="11">
        <f>IF(AND($N762&gt;' '!N$13,' '!N$13&gt;=$C762),1,0)</f>
        <v>0</v>
      </c>
      <c r="M762" s="11">
        <f>IF(AND($N762&gt;' '!O$13,' '!O$13&gt;=$C762),1,0)</f>
        <v>0</v>
      </c>
      <c r="N762" s="25">
        <v>4920000</v>
      </c>
      <c r="O762" s="17">
        <v>3492800</v>
      </c>
      <c r="P762" s="17">
        <v>3492800</v>
      </c>
      <c r="Q762" s="17">
        <v>3492800</v>
      </c>
      <c r="R762" s="17">
        <v>3492800</v>
      </c>
      <c r="S762" s="17">
        <v>3492800</v>
      </c>
      <c r="T762" s="17">
        <v>3492800</v>
      </c>
      <c r="U762" s="17">
        <v>3492800</v>
      </c>
      <c r="V762" s="17">
        <v>3492800</v>
      </c>
      <c r="W762" s="17">
        <v>3492800</v>
      </c>
      <c r="X762" s="17">
        <v>3492800</v>
      </c>
    </row>
    <row r="763" spans="2:24">
      <c r="B763" s="20">
        <v>1</v>
      </c>
      <c r="C763" s="25">
        <v>4920000</v>
      </c>
      <c r="D763" s="11">
        <f>IF(AND($N763&gt;' '!F$13,' '!F$13&gt;=$C763),1,0)</f>
        <v>0</v>
      </c>
      <c r="E763" s="11">
        <f>IF(AND($N763&gt;' '!G$13,' '!G$13&gt;=$C763),1,0)</f>
        <v>0</v>
      </c>
      <c r="F763" s="11">
        <f>IF(AND($N763&gt;' '!H$13,' '!H$13&gt;=$C763),1,0)</f>
        <v>0</v>
      </c>
      <c r="G763" s="11">
        <f>IF(AND($N763&gt;' '!I$13,' '!I$13&gt;=$C763),1,0)</f>
        <v>0</v>
      </c>
      <c r="H763" s="11">
        <f>IF(AND($N763&gt;' '!J$13,' '!J$13&gt;=$C763),1,0)</f>
        <v>0</v>
      </c>
      <c r="I763" s="11">
        <f>IF(AND($N763&gt;' '!K$13,' '!K$13&gt;=$C763),1,0)</f>
        <v>0</v>
      </c>
      <c r="J763" s="11">
        <f>IF(AND($N763&gt;' '!L$13,' '!L$13&gt;=$C763),1,0)</f>
        <v>0</v>
      </c>
      <c r="K763" s="11">
        <f>IF(AND($N763&gt;' '!M$13,' '!M$13&gt;=$C763),1,0)</f>
        <v>0</v>
      </c>
      <c r="L763" s="11">
        <f>IF(AND($N763&gt;' '!N$13,' '!N$13&gt;=$C763),1,0)</f>
        <v>0</v>
      </c>
      <c r="M763" s="11">
        <f>IF(AND($N763&gt;' '!O$13,' '!O$13&gt;=$C763),1,0)</f>
        <v>0</v>
      </c>
      <c r="N763" s="25">
        <v>4924000</v>
      </c>
      <c r="O763" s="17">
        <v>3496000</v>
      </c>
      <c r="P763" s="17">
        <v>3496000</v>
      </c>
      <c r="Q763" s="17">
        <v>3496000</v>
      </c>
      <c r="R763" s="17">
        <v>3496000</v>
      </c>
      <c r="S763" s="17">
        <v>3496000</v>
      </c>
      <c r="T763" s="17">
        <v>3496000</v>
      </c>
      <c r="U763" s="17">
        <v>3496000</v>
      </c>
      <c r="V763" s="17">
        <v>3496000</v>
      </c>
      <c r="W763" s="17">
        <v>3496000</v>
      </c>
      <c r="X763" s="17">
        <v>3496000</v>
      </c>
    </row>
    <row r="764" spans="2:24">
      <c r="B764" s="20">
        <v>2</v>
      </c>
      <c r="C764" s="25">
        <v>4924000</v>
      </c>
      <c r="D764" s="11">
        <f>IF(AND($N764&gt;' '!F$13,' '!F$13&gt;=$C764),1,0)</f>
        <v>0</v>
      </c>
      <c r="E764" s="11">
        <f>IF(AND($N764&gt;' '!G$13,' '!G$13&gt;=$C764),1,0)</f>
        <v>0</v>
      </c>
      <c r="F764" s="11">
        <f>IF(AND($N764&gt;' '!H$13,' '!H$13&gt;=$C764),1,0)</f>
        <v>0</v>
      </c>
      <c r="G764" s="11">
        <f>IF(AND($N764&gt;' '!I$13,' '!I$13&gt;=$C764),1,0)</f>
        <v>0</v>
      </c>
      <c r="H764" s="11">
        <f>IF(AND($N764&gt;' '!J$13,' '!J$13&gt;=$C764),1,0)</f>
        <v>0</v>
      </c>
      <c r="I764" s="11">
        <f>IF(AND($N764&gt;' '!K$13,' '!K$13&gt;=$C764),1,0)</f>
        <v>0</v>
      </c>
      <c r="J764" s="11">
        <f>IF(AND($N764&gt;' '!L$13,' '!L$13&gt;=$C764),1,0)</f>
        <v>0</v>
      </c>
      <c r="K764" s="11">
        <f>IF(AND($N764&gt;' '!M$13,' '!M$13&gt;=$C764),1,0)</f>
        <v>0</v>
      </c>
      <c r="L764" s="11">
        <f>IF(AND($N764&gt;' '!N$13,' '!N$13&gt;=$C764),1,0)</f>
        <v>0</v>
      </c>
      <c r="M764" s="11">
        <f>IF(AND($N764&gt;' '!O$13,' '!O$13&gt;=$C764),1,0)</f>
        <v>0</v>
      </c>
      <c r="N764" s="25">
        <v>4928000</v>
      </c>
      <c r="O764" s="17">
        <v>3499200</v>
      </c>
      <c r="P764" s="17">
        <v>3499200</v>
      </c>
      <c r="Q764" s="17">
        <v>3499200</v>
      </c>
      <c r="R764" s="17">
        <v>3499200</v>
      </c>
      <c r="S764" s="17">
        <v>3499200</v>
      </c>
      <c r="T764" s="17">
        <v>3499200</v>
      </c>
      <c r="U764" s="17">
        <v>3499200</v>
      </c>
      <c r="V764" s="17">
        <v>3499200</v>
      </c>
      <c r="W764" s="17">
        <v>3499200</v>
      </c>
      <c r="X764" s="17">
        <v>3499200</v>
      </c>
    </row>
    <row r="765" spans="2:24">
      <c r="B765" s="20">
        <v>3</v>
      </c>
      <c r="C765" s="26">
        <v>4928000</v>
      </c>
      <c r="D765" s="11">
        <f>IF(AND($N765&gt;' '!F$13,' '!F$13&gt;=$C765),1,0)</f>
        <v>0</v>
      </c>
      <c r="E765" s="11">
        <f>IF(AND($N765&gt;' '!G$13,' '!G$13&gt;=$C765),1,0)</f>
        <v>0</v>
      </c>
      <c r="F765" s="11">
        <f>IF(AND($N765&gt;' '!H$13,' '!H$13&gt;=$C765),1,0)</f>
        <v>0</v>
      </c>
      <c r="G765" s="11">
        <f>IF(AND($N765&gt;' '!I$13,' '!I$13&gt;=$C765),1,0)</f>
        <v>0</v>
      </c>
      <c r="H765" s="11">
        <f>IF(AND($N765&gt;' '!J$13,' '!J$13&gt;=$C765),1,0)</f>
        <v>0</v>
      </c>
      <c r="I765" s="11">
        <f>IF(AND($N765&gt;' '!K$13,' '!K$13&gt;=$C765),1,0)</f>
        <v>0</v>
      </c>
      <c r="J765" s="11">
        <f>IF(AND($N765&gt;' '!L$13,' '!L$13&gt;=$C765),1,0)</f>
        <v>0</v>
      </c>
      <c r="K765" s="11">
        <f>IF(AND($N765&gt;' '!M$13,' '!M$13&gt;=$C765),1,0)</f>
        <v>0</v>
      </c>
      <c r="L765" s="11">
        <f>IF(AND($N765&gt;' '!N$13,' '!N$13&gt;=$C765),1,0)</f>
        <v>0</v>
      </c>
      <c r="M765" s="11">
        <f>IF(AND($N765&gt;' '!O$13,' '!O$13&gt;=$C765),1,0)</f>
        <v>0</v>
      </c>
      <c r="N765" s="26">
        <v>4932000</v>
      </c>
      <c r="O765" s="17">
        <v>3502400</v>
      </c>
      <c r="P765" s="17">
        <v>3502400</v>
      </c>
      <c r="Q765" s="17">
        <v>3502400</v>
      </c>
      <c r="R765" s="17">
        <v>3502400</v>
      </c>
      <c r="S765" s="17">
        <v>3502400</v>
      </c>
      <c r="T765" s="17">
        <v>3502400</v>
      </c>
      <c r="U765" s="17">
        <v>3502400</v>
      </c>
      <c r="V765" s="17">
        <v>3502400</v>
      </c>
      <c r="W765" s="17">
        <v>3502400</v>
      </c>
      <c r="X765" s="17">
        <v>3502400</v>
      </c>
    </row>
    <row r="766" spans="2:24">
      <c r="B766" s="20">
        <v>4</v>
      </c>
      <c r="C766" s="25">
        <v>4932000</v>
      </c>
      <c r="D766" s="11">
        <f>IF(AND($N766&gt;' '!F$13,' '!F$13&gt;=$C766),1,0)</f>
        <v>0</v>
      </c>
      <c r="E766" s="11">
        <f>IF(AND($N766&gt;' '!G$13,' '!G$13&gt;=$C766),1,0)</f>
        <v>0</v>
      </c>
      <c r="F766" s="11">
        <f>IF(AND($N766&gt;' '!H$13,' '!H$13&gt;=$C766),1,0)</f>
        <v>0</v>
      </c>
      <c r="G766" s="11">
        <f>IF(AND($N766&gt;' '!I$13,' '!I$13&gt;=$C766),1,0)</f>
        <v>0</v>
      </c>
      <c r="H766" s="11">
        <f>IF(AND($N766&gt;' '!J$13,' '!J$13&gt;=$C766),1,0)</f>
        <v>0</v>
      </c>
      <c r="I766" s="11">
        <f>IF(AND($N766&gt;' '!K$13,' '!K$13&gt;=$C766),1,0)</f>
        <v>0</v>
      </c>
      <c r="J766" s="11">
        <f>IF(AND($N766&gt;' '!L$13,' '!L$13&gt;=$C766),1,0)</f>
        <v>0</v>
      </c>
      <c r="K766" s="11">
        <f>IF(AND($N766&gt;' '!M$13,' '!M$13&gt;=$C766),1,0)</f>
        <v>0</v>
      </c>
      <c r="L766" s="11">
        <f>IF(AND($N766&gt;' '!N$13,' '!N$13&gt;=$C766),1,0)</f>
        <v>0</v>
      </c>
      <c r="M766" s="11">
        <f>IF(AND($N766&gt;' '!O$13,' '!O$13&gt;=$C766),1,0)</f>
        <v>0</v>
      </c>
      <c r="N766" s="25">
        <v>4936000</v>
      </c>
      <c r="O766" s="17">
        <v>3505600</v>
      </c>
      <c r="P766" s="17">
        <v>3505600</v>
      </c>
      <c r="Q766" s="17">
        <v>3505600</v>
      </c>
      <c r="R766" s="17">
        <v>3505600</v>
      </c>
      <c r="S766" s="17">
        <v>3505600</v>
      </c>
      <c r="T766" s="17">
        <v>3505600</v>
      </c>
      <c r="U766" s="17">
        <v>3505600</v>
      </c>
      <c r="V766" s="17">
        <v>3505600</v>
      </c>
      <c r="W766" s="17">
        <v>3505600</v>
      </c>
      <c r="X766" s="17">
        <v>3505600</v>
      </c>
    </row>
    <row r="767" spans="2:24">
      <c r="B767" s="18">
        <v>5</v>
      </c>
      <c r="C767" s="25">
        <v>4936000</v>
      </c>
      <c r="D767" s="11">
        <f>IF(AND($N767&gt;' '!F$13,' '!F$13&gt;=$C767),1,0)</f>
        <v>0</v>
      </c>
      <c r="E767" s="11">
        <f>IF(AND($N767&gt;' '!G$13,' '!G$13&gt;=$C767),1,0)</f>
        <v>0</v>
      </c>
      <c r="F767" s="11">
        <f>IF(AND($N767&gt;' '!H$13,' '!H$13&gt;=$C767),1,0)</f>
        <v>0</v>
      </c>
      <c r="G767" s="11">
        <f>IF(AND($N767&gt;' '!I$13,' '!I$13&gt;=$C767),1,0)</f>
        <v>0</v>
      </c>
      <c r="H767" s="11">
        <f>IF(AND($N767&gt;' '!J$13,' '!J$13&gt;=$C767),1,0)</f>
        <v>0</v>
      </c>
      <c r="I767" s="11">
        <f>IF(AND($N767&gt;' '!K$13,' '!K$13&gt;=$C767),1,0)</f>
        <v>0</v>
      </c>
      <c r="J767" s="11">
        <f>IF(AND($N767&gt;' '!L$13,' '!L$13&gt;=$C767),1,0)</f>
        <v>0</v>
      </c>
      <c r="K767" s="11">
        <f>IF(AND($N767&gt;' '!M$13,' '!M$13&gt;=$C767),1,0)</f>
        <v>0</v>
      </c>
      <c r="L767" s="11">
        <f>IF(AND($N767&gt;' '!N$13,' '!N$13&gt;=$C767),1,0)</f>
        <v>0</v>
      </c>
      <c r="M767" s="11">
        <f>IF(AND($N767&gt;' '!O$13,' '!O$13&gt;=$C767),1,0)</f>
        <v>0</v>
      </c>
      <c r="N767" s="25">
        <v>4940000</v>
      </c>
      <c r="O767" s="17">
        <v>3508800</v>
      </c>
      <c r="P767" s="17">
        <v>3508800</v>
      </c>
      <c r="Q767" s="17">
        <v>3508800</v>
      </c>
      <c r="R767" s="17">
        <v>3508800</v>
      </c>
      <c r="S767" s="17">
        <v>3508800</v>
      </c>
      <c r="T767" s="17">
        <v>3508800</v>
      </c>
      <c r="U767" s="17">
        <v>3508800</v>
      </c>
      <c r="V767" s="17">
        <v>3508800</v>
      </c>
      <c r="W767" s="17">
        <v>3508800</v>
      </c>
      <c r="X767" s="17">
        <v>3508800</v>
      </c>
    </row>
    <row r="768" spans="2:24">
      <c r="B768" s="20">
        <v>1</v>
      </c>
      <c r="C768" s="25">
        <v>4940000</v>
      </c>
      <c r="D768" s="11">
        <f>IF(AND($N768&gt;' '!F$13,' '!F$13&gt;=$C768),1,0)</f>
        <v>0</v>
      </c>
      <c r="E768" s="11">
        <f>IF(AND($N768&gt;' '!G$13,' '!G$13&gt;=$C768),1,0)</f>
        <v>0</v>
      </c>
      <c r="F768" s="11">
        <f>IF(AND($N768&gt;' '!H$13,' '!H$13&gt;=$C768),1,0)</f>
        <v>0</v>
      </c>
      <c r="G768" s="11">
        <f>IF(AND($N768&gt;' '!I$13,' '!I$13&gt;=$C768),1,0)</f>
        <v>0</v>
      </c>
      <c r="H768" s="11">
        <f>IF(AND($N768&gt;' '!J$13,' '!J$13&gt;=$C768),1,0)</f>
        <v>0</v>
      </c>
      <c r="I768" s="11">
        <f>IF(AND($N768&gt;' '!K$13,' '!K$13&gt;=$C768),1,0)</f>
        <v>0</v>
      </c>
      <c r="J768" s="11">
        <f>IF(AND($N768&gt;' '!L$13,' '!L$13&gt;=$C768),1,0)</f>
        <v>0</v>
      </c>
      <c r="K768" s="11">
        <f>IF(AND($N768&gt;' '!M$13,' '!M$13&gt;=$C768),1,0)</f>
        <v>0</v>
      </c>
      <c r="L768" s="11">
        <f>IF(AND($N768&gt;' '!N$13,' '!N$13&gt;=$C768),1,0)</f>
        <v>0</v>
      </c>
      <c r="M768" s="11">
        <f>IF(AND($N768&gt;' '!O$13,' '!O$13&gt;=$C768),1,0)</f>
        <v>0</v>
      </c>
      <c r="N768" s="25">
        <v>4944000</v>
      </c>
      <c r="O768" s="17">
        <v>3512000</v>
      </c>
      <c r="P768" s="17">
        <v>3512000</v>
      </c>
      <c r="Q768" s="17">
        <v>3512000</v>
      </c>
      <c r="R768" s="17">
        <v>3512000</v>
      </c>
      <c r="S768" s="17">
        <v>3512000</v>
      </c>
      <c r="T768" s="17">
        <v>3512000</v>
      </c>
      <c r="U768" s="17">
        <v>3512000</v>
      </c>
      <c r="V768" s="17">
        <v>3512000</v>
      </c>
      <c r="W768" s="17">
        <v>3512000</v>
      </c>
      <c r="X768" s="17">
        <v>3512000</v>
      </c>
    </row>
    <row r="769" spans="2:24">
      <c r="B769" s="20">
        <v>2</v>
      </c>
      <c r="C769" s="25">
        <v>4944000</v>
      </c>
      <c r="D769" s="11">
        <f>IF(AND($N769&gt;' '!F$13,' '!F$13&gt;=$C769),1,0)</f>
        <v>0</v>
      </c>
      <c r="E769" s="11">
        <f>IF(AND($N769&gt;' '!G$13,' '!G$13&gt;=$C769),1,0)</f>
        <v>0</v>
      </c>
      <c r="F769" s="11">
        <f>IF(AND($N769&gt;' '!H$13,' '!H$13&gt;=$C769),1,0)</f>
        <v>0</v>
      </c>
      <c r="G769" s="11">
        <f>IF(AND($N769&gt;' '!I$13,' '!I$13&gt;=$C769),1,0)</f>
        <v>0</v>
      </c>
      <c r="H769" s="11">
        <f>IF(AND($N769&gt;' '!J$13,' '!J$13&gt;=$C769),1,0)</f>
        <v>0</v>
      </c>
      <c r="I769" s="11">
        <f>IF(AND($N769&gt;' '!K$13,' '!K$13&gt;=$C769),1,0)</f>
        <v>0</v>
      </c>
      <c r="J769" s="11">
        <f>IF(AND($N769&gt;' '!L$13,' '!L$13&gt;=$C769),1,0)</f>
        <v>0</v>
      </c>
      <c r="K769" s="11">
        <f>IF(AND($N769&gt;' '!M$13,' '!M$13&gt;=$C769),1,0)</f>
        <v>0</v>
      </c>
      <c r="L769" s="11">
        <f>IF(AND($N769&gt;' '!N$13,' '!N$13&gt;=$C769),1,0)</f>
        <v>0</v>
      </c>
      <c r="M769" s="11">
        <f>IF(AND($N769&gt;' '!O$13,' '!O$13&gt;=$C769),1,0)</f>
        <v>0</v>
      </c>
      <c r="N769" s="25">
        <v>4948000</v>
      </c>
      <c r="O769" s="17">
        <v>3515200</v>
      </c>
      <c r="P769" s="17">
        <v>3515200</v>
      </c>
      <c r="Q769" s="17">
        <v>3515200</v>
      </c>
      <c r="R769" s="17">
        <v>3515200</v>
      </c>
      <c r="S769" s="17">
        <v>3515200</v>
      </c>
      <c r="T769" s="17">
        <v>3515200</v>
      </c>
      <c r="U769" s="17">
        <v>3515200</v>
      </c>
      <c r="V769" s="17">
        <v>3515200</v>
      </c>
      <c r="W769" s="17">
        <v>3515200</v>
      </c>
      <c r="X769" s="17">
        <v>3515200</v>
      </c>
    </row>
    <row r="770" spans="2:24">
      <c r="B770" s="20">
        <v>3</v>
      </c>
      <c r="C770" s="26">
        <v>4948000</v>
      </c>
      <c r="D770" s="11">
        <f>IF(AND($N770&gt;' '!F$13,' '!F$13&gt;=$C770),1,0)</f>
        <v>0</v>
      </c>
      <c r="E770" s="11">
        <f>IF(AND($N770&gt;' '!G$13,' '!G$13&gt;=$C770),1,0)</f>
        <v>0</v>
      </c>
      <c r="F770" s="11">
        <f>IF(AND($N770&gt;' '!H$13,' '!H$13&gt;=$C770),1,0)</f>
        <v>0</v>
      </c>
      <c r="G770" s="11">
        <f>IF(AND($N770&gt;' '!I$13,' '!I$13&gt;=$C770),1,0)</f>
        <v>0</v>
      </c>
      <c r="H770" s="11">
        <f>IF(AND($N770&gt;' '!J$13,' '!J$13&gt;=$C770),1,0)</f>
        <v>0</v>
      </c>
      <c r="I770" s="11">
        <f>IF(AND($N770&gt;' '!K$13,' '!K$13&gt;=$C770),1,0)</f>
        <v>0</v>
      </c>
      <c r="J770" s="11">
        <f>IF(AND($N770&gt;' '!L$13,' '!L$13&gt;=$C770),1,0)</f>
        <v>0</v>
      </c>
      <c r="K770" s="11">
        <f>IF(AND($N770&gt;' '!M$13,' '!M$13&gt;=$C770),1,0)</f>
        <v>0</v>
      </c>
      <c r="L770" s="11">
        <f>IF(AND($N770&gt;' '!N$13,' '!N$13&gt;=$C770),1,0)</f>
        <v>0</v>
      </c>
      <c r="M770" s="11">
        <f>IF(AND($N770&gt;' '!O$13,' '!O$13&gt;=$C770),1,0)</f>
        <v>0</v>
      </c>
      <c r="N770" s="26">
        <v>4952000</v>
      </c>
      <c r="O770" s="17">
        <v>3518400</v>
      </c>
      <c r="P770" s="17">
        <v>3518400</v>
      </c>
      <c r="Q770" s="17">
        <v>3518400</v>
      </c>
      <c r="R770" s="17">
        <v>3518400</v>
      </c>
      <c r="S770" s="17">
        <v>3518400</v>
      </c>
      <c r="T770" s="17">
        <v>3518400</v>
      </c>
      <c r="U770" s="17">
        <v>3518400</v>
      </c>
      <c r="V770" s="17">
        <v>3518400</v>
      </c>
      <c r="W770" s="17">
        <v>3518400</v>
      </c>
      <c r="X770" s="17">
        <v>3518400</v>
      </c>
    </row>
    <row r="771" spans="2:24">
      <c r="B771" s="20">
        <v>4</v>
      </c>
      <c r="C771" s="25">
        <v>4952000</v>
      </c>
      <c r="D771" s="11">
        <f>IF(AND($N771&gt;' '!F$13,' '!F$13&gt;=$C771),1,0)</f>
        <v>0</v>
      </c>
      <c r="E771" s="11">
        <f>IF(AND($N771&gt;' '!G$13,' '!G$13&gt;=$C771),1,0)</f>
        <v>0</v>
      </c>
      <c r="F771" s="11">
        <f>IF(AND($N771&gt;' '!H$13,' '!H$13&gt;=$C771),1,0)</f>
        <v>0</v>
      </c>
      <c r="G771" s="11">
        <f>IF(AND($N771&gt;' '!I$13,' '!I$13&gt;=$C771),1,0)</f>
        <v>0</v>
      </c>
      <c r="H771" s="11">
        <f>IF(AND($N771&gt;' '!J$13,' '!J$13&gt;=$C771),1,0)</f>
        <v>0</v>
      </c>
      <c r="I771" s="11">
        <f>IF(AND($N771&gt;' '!K$13,' '!K$13&gt;=$C771),1,0)</f>
        <v>0</v>
      </c>
      <c r="J771" s="11">
        <f>IF(AND($N771&gt;' '!L$13,' '!L$13&gt;=$C771),1,0)</f>
        <v>0</v>
      </c>
      <c r="K771" s="11">
        <f>IF(AND($N771&gt;' '!M$13,' '!M$13&gt;=$C771),1,0)</f>
        <v>0</v>
      </c>
      <c r="L771" s="11">
        <f>IF(AND($N771&gt;' '!N$13,' '!N$13&gt;=$C771),1,0)</f>
        <v>0</v>
      </c>
      <c r="M771" s="11">
        <f>IF(AND($N771&gt;' '!O$13,' '!O$13&gt;=$C771),1,0)</f>
        <v>0</v>
      </c>
      <c r="N771" s="25">
        <v>4956000</v>
      </c>
      <c r="O771" s="17">
        <v>3521600</v>
      </c>
      <c r="P771" s="17">
        <v>3521600</v>
      </c>
      <c r="Q771" s="17">
        <v>3521600</v>
      </c>
      <c r="R771" s="17">
        <v>3521600</v>
      </c>
      <c r="S771" s="17">
        <v>3521600</v>
      </c>
      <c r="T771" s="17">
        <v>3521600</v>
      </c>
      <c r="U771" s="17">
        <v>3521600</v>
      </c>
      <c r="V771" s="17">
        <v>3521600</v>
      </c>
      <c r="W771" s="17">
        <v>3521600</v>
      </c>
      <c r="X771" s="17">
        <v>3521600</v>
      </c>
    </row>
    <row r="772" spans="2:24">
      <c r="B772" s="18">
        <v>5</v>
      </c>
      <c r="C772" s="25">
        <v>4956000</v>
      </c>
      <c r="D772" s="11">
        <f>IF(AND($N772&gt;' '!F$13,' '!F$13&gt;=$C772),1,0)</f>
        <v>0</v>
      </c>
      <c r="E772" s="11">
        <f>IF(AND($N772&gt;' '!G$13,' '!G$13&gt;=$C772),1,0)</f>
        <v>0</v>
      </c>
      <c r="F772" s="11">
        <f>IF(AND($N772&gt;' '!H$13,' '!H$13&gt;=$C772),1,0)</f>
        <v>0</v>
      </c>
      <c r="G772" s="11">
        <f>IF(AND($N772&gt;' '!I$13,' '!I$13&gt;=$C772),1,0)</f>
        <v>0</v>
      </c>
      <c r="H772" s="11">
        <f>IF(AND($N772&gt;' '!J$13,' '!J$13&gt;=$C772),1,0)</f>
        <v>0</v>
      </c>
      <c r="I772" s="11">
        <f>IF(AND($N772&gt;' '!K$13,' '!K$13&gt;=$C772),1,0)</f>
        <v>0</v>
      </c>
      <c r="J772" s="11">
        <f>IF(AND($N772&gt;' '!L$13,' '!L$13&gt;=$C772),1,0)</f>
        <v>0</v>
      </c>
      <c r="K772" s="11">
        <f>IF(AND($N772&gt;' '!M$13,' '!M$13&gt;=$C772),1,0)</f>
        <v>0</v>
      </c>
      <c r="L772" s="11">
        <f>IF(AND($N772&gt;' '!N$13,' '!N$13&gt;=$C772),1,0)</f>
        <v>0</v>
      </c>
      <c r="M772" s="11">
        <f>IF(AND($N772&gt;' '!O$13,' '!O$13&gt;=$C772),1,0)</f>
        <v>0</v>
      </c>
      <c r="N772" s="25">
        <v>4960000</v>
      </c>
      <c r="O772" s="17">
        <v>3524800</v>
      </c>
      <c r="P772" s="17">
        <v>3524800</v>
      </c>
      <c r="Q772" s="17">
        <v>3524800</v>
      </c>
      <c r="R772" s="17">
        <v>3524800</v>
      </c>
      <c r="S772" s="17">
        <v>3524800</v>
      </c>
      <c r="T772" s="17">
        <v>3524800</v>
      </c>
      <c r="U772" s="17">
        <v>3524800</v>
      </c>
      <c r="V772" s="17">
        <v>3524800</v>
      </c>
      <c r="W772" s="17">
        <v>3524800</v>
      </c>
      <c r="X772" s="17">
        <v>3524800</v>
      </c>
    </row>
    <row r="773" spans="2:24">
      <c r="B773" s="20">
        <v>1</v>
      </c>
      <c r="C773" s="25">
        <v>4960000</v>
      </c>
      <c r="D773" s="11">
        <f>IF(AND($N773&gt;' '!F$13,' '!F$13&gt;=$C773),1,0)</f>
        <v>0</v>
      </c>
      <c r="E773" s="11">
        <f>IF(AND($N773&gt;' '!G$13,' '!G$13&gt;=$C773),1,0)</f>
        <v>0</v>
      </c>
      <c r="F773" s="11">
        <f>IF(AND($N773&gt;' '!H$13,' '!H$13&gt;=$C773),1,0)</f>
        <v>0</v>
      </c>
      <c r="G773" s="11">
        <f>IF(AND($N773&gt;' '!I$13,' '!I$13&gt;=$C773),1,0)</f>
        <v>0</v>
      </c>
      <c r="H773" s="11">
        <f>IF(AND($N773&gt;' '!J$13,' '!J$13&gt;=$C773),1,0)</f>
        <v>0</v>
      </c>
      <c r="I773" s="11">
        <f>IF(AND($N773&gt;' '!K$13,' '!K$13&gt;=$C773),1,0)</f>
        <v>0</v>
      </c>
      <c r="J773" s="11">
        <f>IF(AND($N773&gt;' '!L$13,' '!L$13&gt;=$C773),1,0)</f>
        <v>0</v>
      </c>
      <c r="K773" s="11">
        <f>IF(AND($N773&gt;' '!M$13,' '!M$13&gt;=$C773),1,0)</f>
        <v>0</v>
      </c>
      <c r="L773" s="11">
        <f>IF(AND($N773&gt;' '!N$13,' '!N$13&gt;=$C773),1,0)</f>
        <v>0</v>
      </c>
      <c r="M773" s="11">
        <f>IF(AND($N773&gt;' '!O$13,' '!O$13&gt;=$C773),1,0)</f>
        <v>0</v>
      </c>
      <c r="N773" s="25">
        <v>4964000</v>
      </c>
      <c r="O773" s="17">
        <v>3528000</v>
      </c>
      <c r="P773" s="17">
        <v>3528000</v>
      </c>
      <c r="Q773" s="17">
        <v>3528000</v>
      </c>
      <c r="R773" s="17">
        <v>3528000</v>
      </c>
      <c r="S773" s="17">
        <v>3528000</v>
      </c>
      <c r="T773" s="17">
        <v>3528000</v>
      </c>
      <c r="U773" s="17">
        <v>3528000</v>
      </c>
      <c r="V773" s="17">
        <v>3528000</v>
      </c>
      <c r="W773" s="17">
        <v>3528000</v>
      </c>
      <c r="X773" s="17">
        <v>3528000</v>
      </c>
    </row>
    <row r="774" spans="2:24">
      <c r="B774" s="20">
        <v>2</v>
      </c>
      <c r="C774" s="25">
        <v>4964000</v>
      </c>
      <c r="D774" s="11">
        <f>IF(AND($N774&gt;' '!F$13,' '!F$13&gt;=$C774),1,0)</f>
        <v>0</v>
      </c>
      <c r="E774" s="11">
        <f>IF(AND($N774&gt;' '!G$13,' '!G$13&gt;=$C774),1,0)</f>
        <v>0</v>
      </c>
      <c r="F774" s="11">
        <f>IF(AND($N774&gt;' '!H$13,' '!H$13&gt;=$C774),1,0)</f>
        <v>0</v>
      </c>
      <c r="G774" s="11">
        <f>IF(AND($N774&gt;' '!I$13,' '!I$13&gt;=$C774),1,0)</f>
        <v>0</v>
      </c>
      <c r="H774" s="11">
        <f>IF(AND($N774&gt;' '!J$13,' '!J$13&gt;=$C774),1,0)</f>
        <v>0</v>
      </c>
      <c r="I774" s="11">
        <f>IF(AND($N774&gt;' '!K$13,' '!K$13&gt;=$C774),1,0)</f>
        <v>0</v>
      </c>
      <c r="J774" s="11">
        <f>IF(AND($N774&gt;' '!L$13,' '!L$13&gt;=$C774),1,0)</f>
        <v>0</v>
      </c>
      <c r="K774" s="11">
        <f>IF(AND($N774&gt;' '!M$13,' '!M$13&gt;=$C774),1,0)</f>
        <v>0</v>
      </c>
      <c r="L774" s="11">
        <f>IF(AND($N774&gt;' '!N$13,' '!N$13&gt;=$C774),1,0)</f>
        <v>0</v>
      </c>
      <c r="M774" s="11">
        <f>IF(AND($N774&gt;' '!O$13,' '!O$13&gt;=$C774),1,0)</f>
        <v>0</v>
      </c>
      <c r="N774" s="25">
        <v>4968000</v>
      </c>
      <c r="O774" s="17">
        <v>3531200</v>
      </c>
      <c r="P774" s="17">
        <v>3531200</v>
      </c>
      <c r="Q774" s="17">
        <v>3531200</v>
      </c>
      <c r="R774" s="17">
        <v>3531200</v>
      </c>
      <c r="S774" s="17">
        <v>3531200</v>
      </c>
      <c r="T774" s="17">
        <v>3531200</v>
      </c>
      <c r="U774" s="17">
        <v>3531200</v>
      </c>
      <c r="V774" s="17">
        <v>3531200</v>
      </c>
      <c r="W774" s="17">
        <v>3531200</v>
      </c>
      <c r="X774" s="17">
        <v>3531200</v>
      </c>
    </row>
    <row r="775" spans="2:24">
      <c r="B775" s="20">
        <v>3</v>
      </c>
      <c r="C775" s="26">
        <v>4968000</v>
      </c>
      <c r="D775" s="11">
        <f>IF(AND($N775&gt;' '!F$13,' '!F$13&gt;=$C775),1,0)</f>
        <v>0</v>
      </c>
      <c r="E775" s="11">
        <f>IF(AND($N775&gt;' '!G$13,' '!G$13&gt;=$C775),1,0)</f>
        <v>0</v>
      </c>
      <c r="F775" s="11">
        <f>IF(AND($N775&gt;' '!H$13,' '!H$13&gt;=$C775),1,0)</f>
        <v>0</v>
      </c>
      <c r="G775" s="11">
        <f>IF(AND($N775&gt;' '!I$13,' '!I$13&gt;=$C775),1,0)</f>
        <v>0</v>
      </c>
      <c r="H775" s="11">
        <f>IF(AND($N775&gt;' '!J$13,' '!J$13&gt;=$C775),1,0)</f>
        <v>0</v>
      </c>
      <c r="I775" s="11">
        <f>IF(AND($N775&gt;' '!K$13,' '!K$13&gt;=$C775),1,0)</f>
        <v>0</v>
      </c>
      <c r="J775" s="11">
        <f>IF(AND($N775&gt;' '!L$13,' '!L$13&gt;=$C775),1,0)</f>
        <v>0</v>
      </c>
      <c r="K775" s="11">
        <f>IF(AND($N775&gt;' '!M$13,' '!M$13&gt;=$C775),1,0)</f>
        <v>0</v>
      </c>
      <c r="L775" s="11">
        <f>IF(AND($N775&gt;' '!N$13,' '!N$13&gt;=$C775),1,0)</f>
        <v>0</v>
      </c>
      <c r="M775" s="11">
        <f>IF(AND($N775&gt;' '!O$13,' '!O$13&gt;=$C775),1,0)</f>
        <v>0</v>
      </c>
      <c r="N775" s="26">
        <v>4972000</v>
      </c>
      <c r="O775" s="17">
        <v>3534400</v>
      </c>
      <c r="P775" s="17">
        <v>3534400</v>
      </c>
      <c r="Q775" s="17">
        <v>3534400</v>
      </c>
      <c r="R775" s="17">
        <v>3534400</v>
      </c>
      <c r="S775" s="17">
        <v>3534400</v>
      </c>
      <c r="T775" s="17">
        <v>3534400</v>
      </c>
      <c r="U775" s="17">
        <v>3534400</v>
      </c>
      <c r="V775" s="17">
        <v>3534400</v>
      </c>
      <c r="W775" s="17">
        <v>3534400</v>
      </c>
      <c r="X775" s="17">
        <v>3534400</v>
      </c>
    </row>
    <row r="776" spans="2:24">
      <c r="B776" s="20">
        <v>4</v>
      </c>
      <c r="C776" s="25">
        <v>4972000</v>
      </c>
      <c r="D776" s="11">
        <f>IF(AND($N776&gt;' '!F$13,' '!F$13&gt;=$C776),1,0)</f>
        <v>0</v>
      </c>
      <c r="E776" s="11">
        <f>IF(AND($N776&gt;' '!G$13,' '!G$13&gt;=$C776),1,0)</f>
        <v>0</v>
      </c>
      <c r="F776" s="11">
        <f>IF(AND($N776&gt;' '!H$13,' '!H$13&gt;=$C776),1,0)</f>
        <v>0</v>
      </c>
      <c r="G776" s="11">
        <f>IF(AND($N776&gt;' '!I$13,' '!I$13&gt;=$C776),1,0)</f>
        <v>0</v>
      </c>
      <c r="H776" s="11">
        <f>IF(AND($N776&gt;' '!J$13,' '!J$13&gt;=$C776),1,0)</f>
        <v>0</v>
      </c>
      <c r="I776" s="11">
        <f>IF(AND($N776&gt;' '!K$13,' '!K$13&gt;=$C776),1,0)</f>
        <v>0</v>
      </c>
      <c r="J776" s="11">
        <f>IF(AND($N776&gt;' '!L$13,' '!L$13&gt;=$C776),1,0)</f>
        <v>0</v>
      </c>
      <c r="K776" s="11">
        <f>IF(AND($N776&gt;' '!M$13,' '!M$13&gt;=$C776),1,0)</f>
        <v>0</v>
      </c>
      <c r="L776" s="11">
        <f>IF(AND($N776&gt;' '!N$13,' '!N$13&gt;=$C776),1,0)</f>
        <v>0</v>
      </c>
      <c r="M776" s="11">
        <f>IF(AND($N776&gt;' '!O$13,' '!O$13&gt;=$C776),1,0)</f>
        <v>0</v>
      </c>
      <c r="N776" s="25">
        <v>4976000</v>
      </c>
      <c r="O776" s="17">
        <v>3537600</v>
      </c>
      <c r="P776" s="17">
        <v>3537600</v>
      </c>
      <c r="Q776" s="17">
        <v>3537600</v>
      </c>
      <c r="R776" s="17">
        <v>3537600</v>
      </c>
      <c r="S776" s="17">
        <v>3537600</v>
      </c>
      <c r="T776" s="17">
        <v>3537600</v>
      </c>
      <c r="U776" s="17">
        <v>3537600</v>
      </c>
      <c r="V776" s="17">
        <v>3537600</v>
      </c>
      <c r="W776" s="17">
        <v>3537600</v>
      </c>
      <c r="X776" s="17">
        <v>3537600</v>
      </c>
    </row>
    <row r="777" spans="2:24">
      <c r="B777" s="18">
        <v>5</v>
      </c>
      <c r="C777" s="25">
        <v>4976000</v>
      </c>
      <c r="D777" s="11">
        <f>IF(AND($N777&gt;' '!F$13,' '!F$13&gt;=$C777),1,0)</f>
        <v>0</v>
      </c>
      <c r="E777" s="11">
        <f>IF(AND($N777&gt;' '!G$13,' '!G$13&gt;=$C777),1,0)</f>
        <v>0</v>
      </c>
      <c r="F777" s="11">
        <f>IF(AND($N777&gt;' '!H$13,' '!H$13&gt;=$C777),1,0)</f>
        <v>0</v>
      </c>
      <c r="G777" s="11">
        <f>IF(AND($N777&gt;' '!I$13,' '!I$13&gt;=$C777),1,0)</f>
        <v>0</v>
      </c>
      <c r="H777" s="11">
        <f>IF(AND($N777&gt;' '!J$13,' '!J$13&gt;=$C777),1,0)</f>
        <v>0</v>
      </c>
      <c r="I777" s="11">
        <f>IF(AND($N777&gt;' '!K$13,' '!K$13&gt;=$C777),1,0)</f>
        <v>0</v>
      </c>
      <c r="J777" s="11">
        <f>IF(AND($N777&gt;' '!L$13,' '!L$13&gt;=$C777),1,0)</f>
        <v>0</v>
      </c>
      <c r="K777" s="11">
        <f>IF(AND($N777&gt;' '!M$13,' '!M$13&gt;=$C777),1,0)</f>
        <v>0</v>
      </c>
      <c r="L777" s="11">
        <f>IF(AND($N777&gt;' '!N$13,' '!N$13&gt;=$C777),1,0)</f>
        <v>0</v>
      </c>
      <c r="M777" s="11">
        <f>IF(AND($N777&gt;' '!O$13,' '!O$13&gt;=$C777),1,0)</f>
        <v>0</v>
      </c>
      <c r="N777" s="25">
        <v>4980000</v>
      </c>
      <c r="O777" s="17">
        <v>3540800</v>
      </c>
      <c r="P777" s="17">
        <v>3540800</v>
      </c>
      <c r="Q777" s="17">
        <v>3540800</v>
      </c>
      <c r="R777" s="17">
        <v>3540800</v>
      </c>
      <c r="S777" s="17">
        <v>3540800</v>
      </c>
      <c r="T777" s="17">
        <v>3540800</v>
      </c>
      <c r="U777" s="17">
        <v>3540800</v>
      </c>
      <c r="V777" s="17">
        <v>3540800</v>
      </c>
      <c r="W777" s="17">
        <v>3540800</v>
      </c>
      <c r="X777" s="17">
        <v>3540800</v>
      </c>
    </row>
    <row r="778" spans="2:24">
      <c r="B778" s="20">
        <v>1</v>
      </c>
      <c r="C778" s="25">
        <v>4980000</v>
      </c>
      <c r="D778" s="11">
        <f>IF(AND($N778&gt;' '!F$13,' '!F$13&gt;=$C778),1,0)</f>
        <v>0</v>
      </c>
      <c r="E778" s="11">
        <f>IF(AND($N778&gt;' '!G$13,' '!G$13&gt;=$C778),1,0)</f>
        <v>0</v>
      </c>
      <c r="F778" s="11">
        <f>IF(AND($N778&gt;' '!H$13,' '!H$13&gt;=$C778),1,0)</f>
        <v>0</v>
      </c>
      <c r="G778" s="11">
        <f>IF(AND($N778&gt;' '!I$13,' '!I$13&gt;=$C778),1,0)</f>
        <v>0</v>
      </c>
      <c r="H778" s="11">
        <f>IF(AND($N778&gt;' '!J$13,' '!J$13&gt;=$C778),1,0)</f>
        <v>0</v>
      </c>
      <c r="I778" s="11">
        <f>IF(AND($N778&gt;' '!K$13,' '!K$13&gt;=$C778),1,0)</f>
        <v>0</v>
      </c>
      <c r="J778" s="11">
        <f>IF(AND($N778&gt;' '!L$13,' '!L$13&gt;=$C778),1,0)</f>
        <v>0</v>
      </c>
      <c r="K778" s="11">
        <f>IF(AND($N778&gt;' '!M$13,' '!M$13&gt;=$C778),1,0)</f>
        <v>0</v>
      </c>
      <c r="L778" s="11">
        <f>IF(AND($N778&gt;' '!N$13,' '!N$13&gt;=$C778),1,0)</f>
        <v>0</v>
      </c>
      <c r="M778" s="11">
        <f>IF(AND($N778&gt;' '!O$13,' '!O$13&gt;=$C778),1,0)</f>
        <v>0</v>
      </c>
      <c r="N778" s="25">
        <v>4984000</v>
      </c>
      <c r="O778" s="17">
        <v>3544000</v>
      </c>
      <c r="P778" s="17">
        <v>3544000</v>
      </c>
      <c r="Q778" s="17">
        <v>3544000</v>
      </c>
      <c r="R778" s="17">
        <v>3544000</v>
      </c>
      <c r="S778" s="17">
        <v>3544000</v>
      </c>
      <c r="T778" s="17">
        <v>3544000</v>
      </c>
      <c r="U778" s="17">
        <v>3544000</v>
      </c>
      <c r="V778" s="17">
        <v>3544000</v>
      </c>
      <c r="W778" s="17">
        <v>3544000</v>
      </c>
      <c r="X778" s="17">
        <v>3544000</v>
      </c>
    </row>
    <row r="779" spans="2:24">
      <c r="B779" s="20">
        <v>2</v>
      </c>
      <c r="C779" s="25">
        <v>4984000</v>
      </c>
      <c r="D779" s="11">
        <f>IF(AND($N779&gt;' '!F$13,' '!F$13&gt;=$C779),1,0)</f>
        <v>0</v>
      </c>
      <c r="E779" s="11">
        <f>IF(AND($N779&gt;' '!G$13,' '!G$13&gt;=$C779),1,0)</f>
        <v>0</v>
      </c>
      <c r="F779" s="11">
        <f>IF(AND($N779&gt;' '!H$13,' '!H$13&gt;=$C779),1,0)</f>
        <v>0</v>
      </c>
      <c r="G779" s="11">
        <f>IF(AND($N779&gt;' '!I$13,' '!I$13&gt;=$C779),1,0)</f>
        <v>0</v>
      </c>
      <c r="H779" s="11">
        <f>IF(AND($N779&gt;' '!J$13,' '!J$13&gt;=$C779),1,0)</f>
        <v>0</v>
      </c>
      <c r="I779" s="11">
        <f>IF(AND($N779&gt;' '!K$13,' '!K$13&gt;=$C779),1,0)</f>
        <v>0</v>
      </c>
      <c r="J779" s="11">
        <f>IF(AND($N779&gt;' '!L$13,' '!L$13&gt;=$C779),1,0)</f>
        <v>0</v>
      </c>
      <c r="K779" s="11">
        <f>IF(AND($N779&gt;' '!M$13,' '!M$13&gt;=$C779),1,0)</f>
        <v>0</v>
      </c>
      <c r="L779" s="11">
        <f>IF(AND($N779&gt;' '!N$13,' '!N$13&gt;=$C779),1,0)</f>
        <v>0</v>
      </c>
      <c r="M779" s="11">
        <f>IF(AND($N779&gt;' '!O$13,' '!O$13&gt;=$C779),1,0)</f>
        <v>0</v>
      </c>
      <c r="N779" s="25">
        <v>4988000</v>
      </c>
      <c r="O779" s="17">
        <v>3547200</v>
      </c>
      <c r="P779" s="17">
        <v>3547200</v>
      </c>
      <c r="Q779" s="17">
        <v>3547200</v>
      </c>
      <c r="R779" s="17">
        <v>3547200</v>
      </c>
      <c r="S779" s="17">
        <v>3547200</v>
      </c>
      <c r="T779" s="17">
        <v>3547200</v>
      </c>
      <c r="U779" s="17">
        <v>3547200</v>
      </c>
      <c r="V779" s="17">
        <v>3547200</v>
      </c>
      <c r="W779" s="17">
        <v>3547200</v>
      </c>
      <c r="X779" s="17">
        <v>3547200</v>
      </c>
    </row>
    <row r="780" spans="2:24">
      <c r="B780" s="20">
        <v>3</v>
      </c>
      <c r="C780" s="26">
        <v>4988000</v>
      </c>
      <c r="D780" s="11">
        <f>IF(AND($N780&gt;' '!F$13,' '!F$13&gt;=$C780),1,0)</f>
        <v>0</v>
      </c>
      <c r="E780" s="11">
        <f>IF(AND($N780&gt;' '!G$13,' '!G$13&gt;=$C780),1,0)</f>
        <v>0</v>
      </c>
      <c r="F780" s="11">
        <f>IF(AND($N780&gt;' '!H$13,' '!H$13&gt;=$C780),1,0)</f>
        <v>0</v>
      </c>
      <c r="G780" s="11">
        <f>IF(AND($N780&gt;' '!I$13,' '!I$13&gt;=$C780),1,0)</f>
        <v>0</v>
      </c>
      <c r="H780" s="11">
        <f>IF(AND($N780&gt;' '!J$13,' '!J$13&gt;=$C780),1,0)</f>
        <v>0</v>
      </c>
      <c r="I780" s="11">
        <f>IF(AND($N780&gt;' '!K$13,' '!K$13&gt;=$C780),1,0)</f>
        <v>0</v>
      </c>
      <c r="J780" s="11">
        <f>IF(AND($N780&gt;' '!L$13,' '!L$13&gt;=$C780),1,0)</f>
        <v>0</v>
      </c>
      <c r="K780" s="11">
        <f>IF(AND($N780&gt;' '!M$13,' '!M$13&gt;=$C780),1,0)</f>
        <v>0</v>
      </c>
      <c r="L780" s="11">
        <f>IF(AND($N780&gt;' '!N$13,' '!N$13&gt;=$C780),1,0)</f>
        <v>0</v>
      </c>
      <c r="M780" s="11">
        <f>IF(AND($N780&gt;' '!O$13,' '!O$13&gt;=$C780),1,0)</f>
        <v>0</v>
      </c>
      <c r="N780" s="26">
        <v>4992000</v>
      </c>
      <c r="O780" s="17">
        <v>3550400</v>
      </c>
      <c r="P780" s="17">
        <v>3550400</v>
      </c>
      <c r="Q780" s="17">
        <v>3550400</v>
      </c>
      <c r="R780" s="17">
        <v>3550400</v>
      </c>
      <c r="S780" s="17">
        <v>3550400</v>
      </c>
      <c r="T780" s="17">
        <v>3550400</v>
      </c>
      <c r="U780" s="17">
        <v>3550400</v>
      </c>
      <c r="V780" s="17">
        <v>3550400</v>
      </c>
      <c r="W780" s="17">
        <v>3550400</v>
      </c>
      <c r="X780" s="17">
        <v>3550400</v>
      </c>
    </row>
    <row r="781" spans="2:24">
      <c r="B781" s="20">
        <v>4</v>
      </c>
      <c r="C781" s="25">
        <v>4992000</v>
      </c>
      <c r="D781" s="11">
        <f>IF(AND($N781&gt;' '!F$13,' '!F$13&gt;=$C781),1,0)</f>
        <v>0</v>
      </c>
      <c r="E781" s="11">
        <f>IF(AND($N781&gt;' '!G$13,' '!G$13&gt;=$C781),1,0)</f>
        <v>0</v>
      </c>
      <c r="F781" s="11">
        <f>IF(AND($N781&gt;' '!H$13,' '!H$13&gt;=$C781),1,0)</f>
        <v>0</v>
      </c>
      <c r="G781" s="11">
        <f>IF(AND($N781&gt;' '!I$13,' '!I$13&gt;=$C781),1,0)</f>
        <v>0</v>
      </c>
      <c r="H781" s="11">
        <f>IF(AND($N781&gt;' '!J$13,' '!J$13&gt;=$C781),1,0)</f>
        <v>0</v>
      </c>
      <c r="I781" s="11">
        <f>IF(AND($N781&gt;' '!K$13,' '!K$13&gt;=$C781),1,0)</f>
        <v>0</v>
      </c>
      <c r="J781" s="11">
        <f>IF(AND($N781&gt;' '!L$13,' '!L$13&gt;=$C781),1,0)</f>
        <v>0</v>
      </c>
      <c r="K781" s="11">
        <f>IF(AND($N781&gt;' '!M$13,' '!M$13&gt;=$C781),1,0)</f>
        <v>0</v>
      </c>
      <c r="L781" s="11">
        <f>IF(AND($N781&gt;' '!N$13,' '!N$13&gt;=$C781),1,0)</f>
        <v>0</v>
      </c>
      <c r="M781" s="11">
        <f>IF(AND($N781&gt;' '!O$13,' '!O$13&gt;=$C781),1,0)</f>
        <v>0</v>
      </c>
      <c r="N781" s="25">
        <v>4996000</v>
      </c>
      <c r="O781" s="17">
        <v>3553600</v>
      </c>
      <c r="P781" s="17">
        <v>3553600</v>
      </c>
      <c r="Q781" s="17">
        <v>3553600</v>
      </c>
      <c r="R781" s="17">
        <v>3553600</v>
      </c>
      <c r="S781" s="17">
        <v>3553600</v>
      </c>
      <c r="T781" s="17">
        <v>3553600</v>
      </c>
      <c r="U781" s="17">
        <v>3553600</v>
      </c>
      <c r="V781" s="17">
        <v>3553600</v>
      </c>
      <c r="W781" s="17">
        <v>3553600</v>
      </c>
      <c r="X781" s="17">
        <v>3553600</v>
      </c>
    </row>
    <row r="782" spans="2:24">
      <c r="B782" s="18">
        <v>5</v>
      </c>
      <c r="C782" s="25">
        <v>4996000</v>
      </c>
      <c r="D782" s="11">
        <f>IF(AND($N782&gt;' '!F$13,' '!F$13&gt;=$C782),1,0)</f>
        <v>0</v>
      </c>
      <c r="E782" s="11">
        <f>IF(AND($N782&gt;' '!G$13,' '!G$13&gt;=$C782),1,0)</f>
        <v>0</v>
      </c>
      <c r="F782" s="11">
        <f>IF(AND($N782&gt;' '!H$13,' '!H$13&gt;=$C782),1,0)</f>
        <v>0</v>
      </c>
      <c r="G782" s="11">
        <f>IF(AND($N782&gt;' '!I$13,' '!I$13&gt;=$C782),1,0)</f>
        <v>0</v>
      </c>
      <c r="H782" s="11">
        <f>IF(AND($N782&gt;' '!J$13,' '!J$13&gt;=$C782),1,0)</f>
        <v>0</v>
      </c>
      <c r="I782" s="11">
        <f>IF(AND($N782&gt;' '!K$13,' '!K$13&gt;=$C782),1,0)</f>
        <v>0</v>
      </c>
      <c r="J782" s="11">
        <f>IF(AND($N782&gt;' '!L$13,' '!L$13&gt;=$C782),1,0)</f>
        <v>0</v>
      </c>
      <c r="K782" s="11">
        <f>IF(AND($N782&gt;' '!M$13,' '!M$13&gt;=$C782),1,0)</f>
        <v>0</v>
      </c>
      <c r="L782" s="11">
        <f>IF(AND($N782&gt;' '!N$13,' '!N$13&gt;=$C782),1,0)</f>
        <v>0</v>
      </c>
      <c r="M782" s="11">
        <f>IF(AND($N782&gt;' '!O$13,' '!O$13&gt;=$C782),1,0)</f>
        <v>0</v>
      </c>
      <c r="N782" s="25">
        <v>5000000</v>
      </c>
      <c r="O782" s="17">
        <v>3556800</v>
      </c>
      <c r="P782" s="17">
        <v>3556800</v>
      </c>
      <c r="Q782" s="17">
        <v>3556800</v>
      </c>
      <c r="R782" s="17">
        <v>3556800</v>
      </c>
      <c r="S782" s="17">
        <v>3556800</v>
      </c>
      <c r="T782" s="17">
        <v>3556800</v>
      </c>
      <c r="U782" s="17">
        <v>3556800</v>
      </c>
      <c r="V782" s="17">
        <v>3556800</v>
      </c>
      <c r="W782" s="17">
        <v>3556800</v>
      </c>
      <c r="X782" s="17">
        <v>3556800</v>
      </c>
    </row>
    <row r="783" spans="2:24">
      <c r="B783" s="20">
        <v>1</v>
      </c>
      <c r="C783" s="25">
        <v>5000000</v>
      </c>
      <c r="D783" s="11">
        <f>IF(AND($N783&gt;' '!F$13,' '!F$13&gt;=$C783),1,0)</f>
        <v>0</v>
      </c>
      <c r="E783" s="11">
        <f>IF(AND($N783&gt;' '!G$13,' '!G$13&gt;=$C783),1,0)</f>
        <v>0</v>
      </c>
      <c r="F783" s="11">
        <f>IF(AND($N783&gt;' '!H$13,' '!H$13&gt;=$C783),1,0)</f>
        <v>0</v>
      </c>
      <c r="G783" s="11">
        <f>IF(AND($N783&gt;' '!I$13,' '!I$13&gt;=$C783),1,0)</f>
        <v>0</v>
      </c>
      <c r="H783" s="11">
        <f>IF(AND($N783&gt;' '!J$13,' '!J$13&gt;=$C783),1,0)</f>
        <v>0</v>
      </c>
      <c r="I783" s="11">
        <f>IF(AND($N783&gt;' '!K$13,' '!K$13&gt;=$C783),1,0)</f>
        <v>0</v>
      </c>
      <c r="J783" s="11">
        <f>IF(AND($N783&gt;' '!L$13,' '!L$13&gt;=$C783),1,0)</f>
        <v>0</v>
      </c>
      <c r="K783" s="11">
        <f>IF(AND($N783&gt;' '!M$13,' '!M$13&gt;=$C783),1,0)</f>
        <v>0</v>
      </c>
      <c r="L783" s="11">
        <f>IF(AND($N783&gt;' '!N$13,' '!N$13&gt;=$C783),1,0)</f>
        <v>0</v>
      </c>
      <c r="M783" s="11">
        <f>IF(AND($N783&gt;' '!O$13,' '!O$13&gt;=$C783),1,0)</f>
        <v>0</v>
      </c>
      <c r="N783" s="25">
        <v>5004000</v>
      </c>
      <c r="O783" s="17">
        <v>3560000</v>
      </c>
      <c r="P783" s="17">
        <v>3560000</v>
      </c>
      <c r="Q783" s="17">
        <v>3560000</v>
      </c>
      <c r="R783" s="17">
        <v>3560000</v>
      </c>
      <c r="S783" s="17">
        <v>3560000</v>
      </c>
      <c r="T783" s="17">
        <v>3560000</v>
      </c>
      <c r="U783" s="17">
        <v>3560000</v>
      </c>
      <c r="V783" s="17">
        <v>3560000</v>
      </c>
      <c r="W783" s="17">
        <v>3560000</v>
      </c>
      <c r="X783" s="17">
        <v>3560000</v>
      </c>
    </row>
    <row r="784" spans="2:24">
      <c r="B784" s="20">
        <v>2</v>
      </c>
      <c r="C784" s="25">
        <v>5004000</v>
      </c>
      <c r="D784" s="11">
        <f>IF(AND($N784&gt;' '!F$13,' '!F$13&gt;=$C784),1,0)</f>
        <v>0</v>
      </c>
      <c r="E784" s="11">
        <f>IF(AND($N784&gt;' '!G$13,' '!G$13&gt;=$C784),1,0)</f>
        <v>0</v>
      </c>
      <c r="F784" s="11">
        <f>IF(AND($N784&gt;' '!H$13,' '!H$13&gt;=$C784),1,0)</f>
        <v>0</v>
      </c>
      <c r="G784" s="11">
        <f>IF(AND($N784&gt;' '!I$13,' '!I$13&gt;=$C784),1,0)</f>
        <v>0</v>
      </c>
      <c r="H784" s="11">
        <f>IF(AND($N784&gt;' '!J$13,' '!J$13&gt;=$C784),1,0)</f>
        <v>0</v>
      </c>
      <c r="I784" s="11">
        <f>IF(AND($N784&gt;' '!K$13,' '!K$13&gt;=$C784),1,0)</f>
        <v>0</v>
      </c>
      <c r="J784" s="11">
        <f>IF(AND($N784&gt;' '!L$13,' '!L$13&gt;=$C784),1,0)</f>
        <v>0</v>
      </c>
      <c r="K784" s="11">
        <f>IF(AND($N784&gt;' '!M$13,' '!M$13&gt;=$C784),1,0)</f>
        <v>0</v>
      </c>
      <c r="L784" s="11">
        <f>IF(AND($N784&gt;' '!N$13,' '!N$13&gt;=$C784),1,0)</f>
        <v>0</v>
      </c>
      <c r="M784" s="11">
        <f>IF(AND($N784&gt;' '!O$13,' '!O$13&gt;=$C784),1,0)</f>
        <v>0</v>
      </c>
      <c r="N784" s="25">
        <v>5008000</v>
      </c>
      <c r="O784" s="17">
        <v>3563200</v>
      </c>
      <c r="P784" s="17">
        <v>3563200</v>
      </c>
      <c r="Q784" s="17">
        <v>3563200</v>
      </c>
      <c r="R784" s="17">
        <v>3563200</v>
      </c>
      <c r="S784" s="17">
        <v>3563200</v>
      </c>
      <c r="T784" s="17">
        <v>3563200</v>
      </c>
      <c r="U784" s="17">
        <v>3563200</v>
      </c>
      <c r="V784" s="17">
        <v>3563200</v>
      </c>
      <c r="W784" s="17">
        <v>3563200</v>
      </c>
      <c r="X784" s="17">
        <v>3563200</v>
      </c>
    </row>
    <row r="785" spans="2:24">
      <c r="B785" s="20">
        <v>3</v>
      </c>
      <c r="C785" s="26">
        <v>5008000</v>
      </c>
      <c r="D785" s="11">
        <f>IF(AND($N785&gt;' '!F$13,' '!F$13&gt;=$C785),1,0)</f>
        <v>0</v>
      </c>
      <c r="E785" s="11">
        <f>IF(AND($N785&gt;' '!G$13,' '!G$13&gt;=$C785),1,0)</f>
        <v>0</v>
      </c>
      <c r="F785" s="11">
        <f>IF(AND($N785&gt;' '!H$13,' '!H$13&gt;=$C785),1,0)</f>
        <v>0</v>
      </c>
      <c r="G785" s="11">
        <f>IF(AND($N785&gt;' '!I$13,' '!I$13&gt;=$C785),1,0)</f>
        <v>0</v>
      </c>
      <c r="H785" s="11">
        <f>IF(AND($N785&gt;' '!J$13,' '!J$13&gt;=$C785),1,0)</f>
        <v>0</v>
      </c>
      <c r="I785" s="11">
        <f>IF(AND($N785&gt;' '!K$13,' '!K$13&gt;=$C785),1,0)</f>
        <v>0</v>
      </c>
      <c r="J785" s="11">
        <f>IF(AND($N785&gt;' '!L$13,' '!L$13&gt;=$C785),1,0)</f>
        <v>0</v>
      </c>
      <c r="K785" s="11">
        <f>IF(AND($N785&gt;' '!M$13,' '!M$13&gt;=$C785),1,0)</f>
        <v>0</v>
      </c>
      <c r="L785" s="11">
        <f>IF(AND($N785&gt;' '!N$13,' '!N$13&gt;=$C785),1,0)</f>
        <v>0</v>
      </c>
      <c r="M785" s="11">
        <f>IF(AND($N785&gt;' '!O$13,' '!O$13&gt;=$C785),1,0)</f>
        <v>0</v>
      </c>
      <c r="N785" s="26">
        <v>5012000</v>
      </c>
      <c r="O785" s="17">
        <v>3566400</v>
      </c>
      <c r="P785" s="17">
        <v>3566400</v>
      </c>
      <c r="Q785" s="17">
        <v>3566400</v>
      </c>
      <c r="R785" s="17">
        <v>3566400</v>
      </c>
      <c r="S785" s="17">
        <v>3566400</v>
      </c>
      <c r="T785" s="17">
        <v>3566400</v>
      </c>
      <c r="U785" s="17">
        <v>3566400</v>
      </c>
      <c r="V785" s="17">
        <v>3566400</v>
      </c>
      <c r="W785" s="17">
        <v>3566400</v>
      </c>
      <c r="X785" s="17">
        <v>3566400</v>
      </c>
    </row>
    <row r="786" spans="2:24">
      <c r="B786" s="20">
        <v>4</v>
      </c>
      <c r="C786" s="25">
        <v>5012000</v>
      </c>
      <c r="D786" s="11">
        <f>IF(AND($N786&gt;' '!F$13,' '!F$13&gt;=$C786),1,0)</f>
        <v>0</v>
      </c>
      <c r="E786" s="11">
        <f>IF(AND($N786&gt;' '!G$13,' '!G$13&gt;=$C786),1,0)</f>
        <v>0</v>
      </c>
      <c r="F786" s="11">
        <f>IF(AND($N786&gt;' '!H$13,' '!H$13&gt;=$C786),1,0)</f>
        <v>0</v>
      </c>
      <c r="G786" s="11">
        <f>IF(AND($N786&gt;' '!I$13,' '!I$13&gt;=$C786),1,0)</f>
        <v>0</v>
      </c>
      <c r="H786" s="11">
        <f>IF(AND($N786&gt;' '!J$13,' '!J$13&gt;=$C786),1,0)</f>
        <v>0</v>
      </c>
      <c r="I786" s="11">
        <f>IF(AND($N786&gt;' '!K$13,' '!K$13&gt;=$C786),1,0)</f>
        <v>0</v>
      </c>
      <c r="J786" s="11">
        <f>IF(AND($N786&gt;' '!L$13,' '!L$13&gt;=$C786),1,0)</f>
        <v>0</v>
      </c>
      <c r="K786" s="11">
        <f>IF(AND($N786&gt;' '!M$13,' '!M$13&gt;=$C786),1,0)</f>
        <v>0</v>
      </c>
      <c r="L786" s="11">
        <f>IF(AND($N786&gt;' '!N$13,' '!N$13&gt;=$C786),1,0)</f>
        <v>0</v>
      </c>
      <c r="M786" s="11">
        <f>IF(AND($N786&gt;' '!O$13,' '!O$13&gt;=$C786),1,0)</f>
        <v>0</v>
      </c>
      <c r="N786" s="25">
        <v>5016000</v>
      </c>
      <c r="O786" s="17">
        <v>3569600</v>
      </c>
      <c r="P786" s="17">
        <v>3569600</v>
      </c>
      <c r="Q786" s="17">
        <v>3569600</v>
      </c>
      <c r="R786" s="17">
        <v>3569600</v>
      </c>
      <c r="S786" s="17">
        <v>3569600</v>
      </c>
      <c r="T786" s="17">
        <v>3569600</v>
      </c>
      <c r="U786" s="17">
        <v>3569600</v>
      </c>
      <c r="V786" s="17">
        <v>3569600</v>
      </c>
      <c r="W786" s="17">
        <v>3569600</v>
      </c>
      <c r="X786" s="17">
        <v>3569600</v>
      </c>
    </row>
    <row r="787" spans="2:24">
      <c r="B787" s="18">
        <v>5</v>
      </c>
      <c r="C787" s="25">
        <v>5016000</v>
      </c>
      <c r="D787" s="11">
        <f>IF(AND($N787&gt;' '!F$13,' '!F$13&gt;=$C787),1,0)</f>
        <v>0</v>
      </c>
      <c r="E787" s="11">
        <f>IF(AND($N787&gt;' '!G$13,' '!G$13&gt;=$C787),1,0)</f>
        <v>0</v>
      </c>
      <c r="F787" s="11">
        <f>IF(AND($N787&gt;' '!H$13,' '!H$13&gt;=$C787),1,0)</f>
        <v>0</v>
      </c>
      <c r="G787" s="11">
        <f>IF(AND($N787&gt;' '!I$13,' '!I$13&gt;=$C787),1,0)</f>
        <v>0</v>
      </c>
      <c r="H787" s="11">
        <f>IF(AND($N787&gt;' '!J$13,' '!J$13&gt;=$C787),1,0)</f>
        <v>0</v>
      </c>
      <c r="I787" s="11">
        <f>IF(AND($N787&gt;' '!K$13,' '!K$13&gt;=$C787),1,0)</f>
        <v>0</v>
      </c>
      <c r="J787" s="11">
        <f>IF(AND($N787&gt;' '!L$13,' '!L$13&gt;=$C787),1,0)</f>
        <v>0</v>
      </c>
      <c r="K787" s="11">
        <f>IF(AND($N787&gt;' '!M$13,' '!M$13&gt;=$C787),1,0)</f>
        <v>0</v>
      </c>
      <c r="L787" s="11">
        <f>IF(AND($N787&gt;' '!N$13,' '!N$13&gt;=$C787),1,0)</f>
        <v>0</v>
      </c>
      <c r="M787" s="11">
        <f>IF(AND($N787&gt;' '!O$13,' '!O$13&gt;=$C787),1,0)</f>
        <v>0</v>
      </c>
      <c r="N787" s="25">
        <v>5020000</v>
      </c>
      <c r="O787" s="17">
        <v>3572800</v>
      </c>
      <c r="P787" s="17">
        <v>3572800</v>
      </c>
      <c r="Q787" s="17">
        <v>3572800</v>
      </c>
      <c r="R787" s="17">
        <v>3572800</v>
      </c>
      <c r="S787" s="17">
        <v>3572800</v>
      </c>
      <c r="T787" s="17">
        <v>3572800</v>
      </c>
      <c r="U787" s="17">
        <v>3572800</v>
      </c>
      <c r="V787" s="17">
        <v>3572800</v>
      </c>
      <c r="W787" s="17">
        <v>3572800</v>
      </c>
      <c r="X787" s="17">
        <v>3572800</v>
      </c>
    </row>
    <row r="788" spans="2:24">
      <c r="B788" s="20">
        <v>1</v>
      </c>
      <c r="C788" s="25">
        <v>5020000</v>
      </c>
      <c r="D788" s="11">
        <f>IF(AND($N788&gt;' '!F$13,' '!F$13&gt;=$C788),1,0)</f>
        <v>0</v>
      </c>
      <c r="E788" s="11">
        <f>IF(AND($N788&gt;' '!G$13,' '!G$13&gt;=$C788),1,0)</f>
        <v>0</v>
      </c>
      <c r="F788" s="11">
        <f>IF(AND($N788&gt;' '!H$13,' '!H$13&gt;=$C788),1,0)</f>
        <v>0</v>
      </c>
      <c r="G788" s="11">
        <f>IF(AND($N788&gt;' '!I$13,' '!I$13&gt;=$C788),1,0)</f>
        <v>0</v>
      </c>
      <c r="H788" s="11">
        <f>IF(AND($N788&gt;' '!J$13,' '!J$13&gt;=$C788),1,0)</f>
        <v>0</v>
      </c>
      <c r="I788" s="11">
        <f>IF(AND($N788&gt;' '!K$13,' '!K$13&gt;=$C788),1,0)</f>
        <v>0</v>
      </c>
      <c r="J788" s="11">
        <f>IF(AND($N788&gt;' '!L$13,' '!L$13&gt;=$C788),1,0)</f>
        <v>0</v>
      </c>
      <c r="K788" s="11">
        <f>IF(AND($N788&gt;' '!M$13,' '!M$13&gt;=$C788),1,0)</f>
        <v>0</v>
      </c>
      <c r="L788" s="11">
        <f>IF(AND($N788&gt;' '!N$13,' '!N$13&gt;=$C788),1,0)</f>
        <v>0</v>
      </c>
      <c r="M788" s="11">
        <f>IF(AND($N788&gt;' '!O$13,' '!O$13&gt;=$C788),1,0)</f>
        <v>0</v>
      </c>
      <c r="N788" s="25">
        <v>5024000</v>
      </c>
      <c r="O788" s="17">
        <v>3576000</v>
      </c>
      <c r="P788" s="17">
        <v>3576000</v>
      </c>
      <c r="Q788" s="17">
        <v>3576000</v>
      </c>
      <c r="R788" s="17">
        <v>3576000</v>
      </c>
      <c r="S788" s="17">
        <v>3576000</v>
      </c>
      <c r="T788" s="17">
        <v>3576000</v>
      </c>
      <c r="U788" s="17">
        <v>3576000</v>
      </c>
      <c r="V788" s="17">
        <v>3576000</v>
      </c>
      <c r="W788" s="17">
        <v>3576000</v>
      </c>
      <c r="X788" s="17">
        <v>3576000</v>
      </c>
    </row>
    <row r="789" spans="2:24">
      <c r="B789" s="20">
        <v>2</v>
      </c>
      <c r="C789" s="25">
        <v>5024000</v>
      </c>
      <c r="D789" s="11">
        <f>IF(AND($N789&gt;' '!F$13,' '!F$13&gt;=$C789),1,0)</f>
        <v>0</v>
      </c>
      <c r="E789" s="11">
        <f>IF(AND($N789&gt;' '!G$13,' '!G$13&gt;=$C789),1,0)</f>
        <v>0</v>
      </c>
      <c r="F789" s="11">
        <f>IF(AND($N789&gt;' '!H$13,' '!H$13&gt;=$C789),1,0)</f>
        <v>0</v>
      </c>
      <c r="G789" s="11">
        <f>IF(AND($N789&gt;' '!I$13,' '!I$13&gt;=$C789),1,0)</f>
        <v>0</v>
      </c>
      <c r="H789" s="11">
        <f>IF(AND($N789&gt;' '!J$13,' '!J$13&gt;=$C789),1,0)</f>
        <v>0</v>
      </c>
      <c r="I789" s="11">
        <f>IF(AND($N789&gt;' '!K$13,' '!K$13&gt;=$C789),1,0)</f>
        <v>0</v>
      </c>
      <c r="J789" s="11">
        <f>IF(AND($N789&gt;' '!L$13,' '!L$13&gt;=$C789),1,0)</f>
        <v>0</v>
      </c>
      <c r="K789" s="11">
        <f>IF(AND($N789&gt;' '!M$13,' '!M$13&gt;=$C789),1,0)</f>
        <v>0</v>
      </c>
      <c r="L789" s="11">
        <f>IF(AND($N789&gt;' '!N$13,' '!N$13&gt;=$C789),1,0)</f>
        <v>0</v>
      </c>
      <c r="M789" s="11">
        <f>IF(AND($N789&gt;' '!O$13,' '!O$13&gt;=$C789),1,0)</f>
        <v>0</v>
      </c>
      <c r="N789" s="25">
        <v>5028000</v>
      </c>
      <c r="O789" s="17">
        <v>3579200</v>
      </c>
      <c r="P789" s="17">
        <v>3579200</v>
      </c>
      <c r="Q789" s="17">
        <v>3579200</v>
      </c>
      <c r="R789" s="17">
        <v>3579200</v>
      </c>
      <c r="S789" s="17">
        <v>3579200</v>
      </c>
      <c r="T789" s="17">
        <v>3579200</v>
      </c>
      <c r="U789" s="17">
        <v>3579200</v>
      </c>
      <c r="V789" s="17">
        <v>3579200</v>
      </c>
      <c r="W789" s="17">
        <v>3579200</v>
      </c>
      <c r="X789" s="17">
        <v>3579200</v>
      </c>
    </row>
    <row r="790" spans="2:24">
      <c r="B790" s="20">
        <v>3</v>
      </c>
      <c r="C790" s="26">
        <v>5028000</v>
      </c>
      <c r="D790" s="11">
        <f>IF(AND($N790&gt;' '!F$13,' '!F$13&gt;=$C790),1,0)</f>
        <v>0</v>
      </c>
      <c r="E790" s="11">
        <f>IF(AND($N790&gt;' '!G$13,' '!G$13&gt;=$C790),1,0)</f>
        <v>0</v>
      </c>
      <c r="F790" s="11">
        <f>IF(AND($N790&gt;' '!H$13,' '!H$13&gt;=$C790),1,0)</f>
        <v>0</v>
      </c>
      <c r="G790" s="11">
        <f>IF(AND($N790&gt;' '!I$13,' '!I$13&gt;=$C790),1,0)</f>
        <v>0</v>
      </c>
      <c r="H790" s="11">
        <f>IF(AND($N790&gt;' '!J$13,' '!J$13&gt;=$C790),1,0)</f>
        <v>0</v>
      </c>
      <c r="I790" s="11">
        <f>IF(AND($N790&gt;' '!K$13,' '!K$13&gt;=$C790),1,0)</f>
        <v>0</v>
      </c>
      <c r="J790" s="11">
        <f>IF(AND($N790&gt;' '!L$13,' '!L$13&gt;=$C790),1,0)</f>
        <v>0</v>
      </c>
      <c r="K790" s="11">
        <f>IF(AND($N790&gt;' '!M$13,' '!M$13&gt;=$C790),1,0)</f>
        <v>0</v>
      </c>
      <c r="L790" s="11">
        <f>IF(AND($N790&gt;' '!N$13,' '!N$13&gt;=$C790),1,0)</f>
        <v>0</v>
      </c>
      <c r="M790" s="11">
        <f>IF(AND($N790&gt;' '!O$13,' '!O$13&gt;=$C790),1,0)</f>
        <v>0</v>
      </c>
      <c r="N790" s="26">
        <v>5032000</v>
      </c>
      <c r="O790" s="17">
        <v>3582400</v>
      </c>
      <c r="P790" s="17">
        <v>3582400</v>
      </c>
      <c r="Q790" s="17">
        <v>3582400</v>
      </c>
      <c r="R790" s="17">
        <v>3582400</v>
      </c>
      <c r="S790" s="17">
        <v>3582400</v>
      </c>
      <c r="T790" s="17">
        <v>3582400</v>
      </c>
      <c r="U790" s="17">
        <v>3582400</v>
      </c>
      <c r="V790" s="17">
        <v>3582400</v>
      </c>
      <c r="W790" s="17">
        <v>3582400</v>
      </c>
      <c r="X790" s="17">
        <v>3582400</v>
      </c>
    </row>
    <row r="791" spans="2:24">
      <c r="B791" s="20">
        <v>4</v>
      </c>
      <c r="C791" s="25">
        <v>5032000</v>
      </c>
      <c r="D791" s="11">
        <f>IF(AND($N791&gt;' '!F$13,' '!F$13&gt;=$C791),1,0)</f>
        <v>0</v>
      </c>
      <c r="E791" s="11">
        <f>IF(AND($N791&gt;' '!G$13,' '!G$13&gt;=$C791),1,0)</f>
        <v>0</v>
      </c>
      <c r="F791" s="11">
        <f>IF(AND($N791&gt;' '!H$13,' '!H$13&gt;=$C791),1,0)</f>
        <v>0</v>
      </c>
      <c r="G791" s="11">
        <f>IF(AND($N791&gt;' '!I$13,' '!I$13&gt;=$C791),1,0)</f>
        <v>0</v>
      </c>
      <c r="H791" s="11">
        <f>IF(AND($N791&gt;' '!J$13,' '!J$13&gt;=$C791),1,0)</f>
        <v>0</v>
      </c>
      <c r="I791" s="11">
        <f>IF(AND($N791&gt;' '!K$13,' '!K$13&gt;=$C791),1,0)</f>
        <v>0</v>
      </c>
      <c r="J791" s="11">
        <f>IF(AND($N791&gt;' '!L$13,' '!L$13&gt;=$C791),1,0)</f>
        <v>0</v>
      </c>
      <c r="K791" s="11">
        <f>IF(AND($N791&gt;' '!M$13,' '!M$13&gt;=$C791),1,0)</f>
        <v>0</v>
      </c>
      <c r="L791" s="11">
        <f>IF(AND($N791&gt;' '!N$13,' '!N$13&gt;=$C791),1,0)</f>
        <v>0</v>
      </c>
      <c r="M791" s="11">
        <f>IF(AND($N791&gt;' '!O$13,' '!O$13&gt;=$C791),1,0)</f>
        <v>0</v>
      </c>
      <c r="N791" s="25">
        <v>5036000</v>
      </c>
      <c r="O791" s="17">
        <v>3585600</v>
      </c>
      <c r="P791" s="17">
        <v>3585600</v>
      </c>
      <c r="Q791" s="17">
        <v>3585600</v>
      </c>
      <c r="R791" s="17">
        <v>3585600</v>
      </c>
      <c r="S791" s="17">
        <v>3585600</v>
      </c>
      <c r="T791" s="17">
        <v>3585600</v>
      </c>
      <c r="U791" s="17">
        <v>3585600</v>
      </c>
      <c r="V791" s="17">
        <v>3585600</v>
      </c>
      <c r="W791" s="17">
        <v>3585600</v>
      </c>
      <c r="X791" s="17">
        <v>3585600</v>
      </c>
    </row>
    <row r="792" spans="2:24">
      <c r="B792" s="18">
        <v>5</v>
      </c>
      <c r="C792" s="25">
        <v>5036000</v>
      </c>
      <c r="D792" s="11">
        <f>IF(AND($N792&gt;' '!F$13,' '!F$13&gt;=$C792),1,0)</f>
        <v>0</v>
      </c>
      <c r="E792" s="11">
        <f>IF(AND($N792&gt;' '!G$13,' '!G$13&gt;=$C792),1,0)</f>
        <v>0</v>
      </c>
      <c r="F792" s="11">
        <f>IF(AND($N792&gt;' '!H$13,' '!H$13&gt;=$C792),1,0)</f>
        <v>0</v>
      </c>
      <c r="G792" s="11">
        <f>IF(AND($N792&gt;' '!I$13,' '!I$13&gt;=$C792),1,0)</f>
        <v>0</v>
      </c>
      <c r="H792" s="11">
        <f>IF(AND($N792&gt;' '!J$13,' '!J$13&gt;=$C792),1,0)</f>
        <v>0</v>
      </c>
      <c r="I792" s="11">
        <f>IF(AND($N792&gt;' '!K$13,' '!K$13&gt;=$C792),1,0)</f>
        <v>0</v>
      </c>
      <c r="J792" s="11">
        <f>IF(AND($N792&gt;' '!L$13,' '!L$13&gt;=$C792),1,0)</f>
        <v>0</v>
      </c>
      <c r="K792" s="11">
        <f>IF(AND($N792&gt;' '!M$13,' '!M$13&gt;=$C792),1,0)</f>
        <v>0</v>
      </c>
      <c r="L792" s="11">
        <f>IF(AND($N792&gt;' '!N$13,' '!N$13&gt;=$C792),1,0)</f>
        <v>0</v>
      </c>
      <c r="M792" s="11">
        <f>IF(AND($N792&gt;' '!O$13,' '!O$13&gt;=$C792),1,0)</f>
        <v>0</v>
      </c>
      <c r="N792" s="25">
        <v>5040000</v>
      </c>
      <c r="O792" s="17">
        <v>3588800</v>
      </c>
      <c r="P792" s="17">
        <v>3588800</v>
      </c>
      <c r="Q792" s="17">
        <v>3588800</v>
      </c>
      <c r="R792" s="17">
        <v>3588800</v>
      </c>
      <c r="S792" s="17">
        <v>3588800</v>
      </c>
      <c r="T792" s="17">
        <v>3588800</v>
      </c>
      <c r="U792" s="17">
        <v>3588800</v>
      </c>
      <c r="V792" s="17">
        <v>3588800</v>
      </c>
      <c r="W792" s="17">
        <v>3588800</v>
      </c>
      <c r="X792" s="17">
        <v>3588800</v>
      </c>
    </row>
    <row r="793" spans="2:24">
      <c r="B793" s="20">
        <v>1</v>
      </c>
      <c r="C793" s="25">
        <v>5040000</v>
      </c>
      <c r="D793" s="11">
        <f>IF(AND($N793&gt;' '!F$13,' '!F$13&gt;=$C793),1,0)</f>
        <v>0</v>
      </c>
      <c r="E793" s="11">
        <f>IF(AND($N793&gt;' '!G$13,' '!G$13&gt;=$C793),1,0)</f>
        <v>0</v>
      </c>
      <c r="F793" s="11">
        <f>IF(AND($N793&gt;' '!H$13,' '!H$13&gt;=$C793),1,0)</f>
        <v>0</v>
      </c>
      <c r="G793" s="11">
        <f>IF(AND($N793&gt;' '!I$13,' '!I$13&gt;=$C793),1,0)</f>
        <v>0</v>
      </c>
      <c r="H793" s="11">
        <f>IF(AND($N793&gt;' '!J$13,' '!J$13&gt;=$C793),1,0)</f>
        <v>0</v>
      </c>
      <c r="I793" s="11">
        <f>IF(AND($N793&gt;' '!K$13,' '!K$13&gt;=$C793),1,0)</f>
        <v>0</v>
      </c>
      <c r="J793" s="11">
        <f>IF(AND($N793&gt;' '!L$13,' '!L$13&gt;=$C793),1,0)</f>
        <v>0</v>
      </c>
      <c r="K793" s="11">
        <f>IF(AND($N793&gt;' '!M$13,' '!M$13&gt;=$C793),1,0)</f>
        <v>0</v>
      </c>
      <c r="L793" s="11">
        <f>IF(AND($N793&gt;' '!N$13,' '!N$13&gt;=$C793),1,0)</f>
        <v>0</v>
      </c>
      <c r="M793" s="11">
        <f>IF(AND($N793&gt;' '!O$13,' '!O$13&gt;=$C793),1,0)</f>
        <v>0</v>
      </c>
      <c r="N793" s="25">
        <v>5044000</v>
      </c>
      <c r="O793" s="17">
        <v>3592000</v>
      </c>
      <c r="P793" s="17">
        <v>3592000</v>
      </c>
      <c r="Q793" s="17">
        <v>3592000</v>
      </c>
      <c r="R793" s="17">
        <v>3592000</v>
      </c>
      <c r="S793" s="17">
        <v>3592000</v>
      </c>
      <c r="T793" s="17">
        <v>3592000</v>
      </c>
      <c r="U793" s="17">
        <v>3592000</v>
      </c>
      <c r="V793" s="17">
        <v>3592000</v>
      </c>
      <c r="W793" s="17">
        <v>3592000</v>
      </c>
      <c r="X793" s="17">
        <v>3592000</v>
      </c>
    </row>
    <row r="794" spans="2:24">
      <c r="B794" s="20">
        <v>2</v>
      </c>
      <c r="C794" s="25">
        <v>5044000</v>
      </c>
      <c r="D794" s="11">
        <f>IF(AND($N794&gt;' '!F$13,' '!F$13&gt;=$C794),1,0)</f>
        <v>0</v>
      </c>
      <c r="E794" s="11">
        <f>IF(AND($N794&gt;' '!G$13,' '!G$13&gt;=$C794),1,0)</f>
        <v>0</v>
      </c>
      <c r="F794" s="11">
        <f>IF(AND($N794&gt;' '!H$13,' '!H$13&gt;=$C794),1,0)</f>
        <v>0</v>
      </c>
      <c r="G794" s="11">
        <f>IF(AND($N794&gt;' '!I$13,' '!I$13&gt;=$C794),1,0)</f>
        <v>0</v>
      </c>
      <c r="H794" s="11">
        <f>IF(AND($N794&gt;' '!J$13,' '!J$13&gt;=$C794),1,0)</f>
        <v>0</v>
      </c>
      <c r="I794" s="11">
        <f>IF(AND($N794&gt;' '!K$13,' '!K$13&gt;=$C794),1,0)</f>
        <v>0</v>
      </c>
      <c r="J794" s="11">
        <f>IF(AND($N794&gt;' '!L$13,' '!L$13&gt;=$C794),1,0)</f>
        <v>0</v>
      </c>
      <c r="K794" s="11">
        <f>IF(AND($N794&gt;' '!M$13,' '!M$13&gt;=$C794),1,0)</f>
        <v>0</v>
      </c>
      <c r="L794" s="11">
        <f>IF(AND($N794&gt;' '!N$13,' '!N$13&gt;=$C794),1,0)</f>
        <v>0</v>
      </c>
      <c r="M794" s="11">
        <f>IF(AND($N794&gt;' '!O$13,' '!O$13&gt;=$C794),1,0)</f>
        <v>0</v>
      </c>
      <c r="N794" s="25">
        <v>5048000</v>
      </c>
      <c r="O794" s="17">
        <v>3595200</v>
      </c>
      <c r="P794" s="17">
        <v>3595200</v>
      </c>
      <c r="Q794" s="17">
        <v>3595200</v>
      </c>
      <c r="R794" s="17">
        <v>3595200</v>
      </c>
      <c r="S794" s="17">
        <v>3595200</v>
      </c>
      <c r="T794" s="17">
        <v>3595200</v>
      </c>
      <c r="U794" s="17">
        <v>3595200</v>
      </c>
      <c r="V794" s="17">
        <v>3595200</v>
      </c>
      <c r="W794" s="17">
        <v>3595200</v>
      </c>
      <c r="X794" s="17">
        <v>3595200</v>
      </c>
    </row>
    <row r="795" spans="2:24">
      <c r="B795" s="20">
        <v>3</v>
      </c>
      <c r="C795" s="26">
        <v>5048000</v>
      </c>
      <c r="D795" s="11">
        <f>IF(AND($N795&gt;' '!F$13,' '!F$13&gt;=$C795),1,0)</f>
        <v>0</v>
      </c>
      <c r="E795" s="11">
        <f>IF(AND($N795&gt;' '!G$13,' '!G$13&gt;=$C795),1,0)</f>
        <v>0</v>
      </c>
      <c r="F795" s="11">
        <f>IF(AND($N795&gt;' '!H$13,' '!H$13&gt;=$C795),1,0)</f>
        <v>0</v>
      </c>
      <c r="G795" s="11">
        <f>IF(AND($N795&gt;' '!I$13,' '!I$13&gt;=$C795),1,0)</f>
        <v>0</v>
      </c>
      <c r="H795" s="11">
        <f>IF(AND($N795&gt;' '!J$13,' '!J$13&gt;=$C795),1,0)</f>
        <v>0</v>
      </c>
      <c r="I795" s="11">
        <f>IF(AND($N795&gt;' '!K$13,' '!K$13&gt;=$C795),1,0)</f>
        <v>0</v>
      </c>
      <c r="J795" s="11">
        <f>IF(AND($N795&gt;' '!L$13,' '!L$13&gt;=$C795),1,0)</f>
        <v>0</v>
      </c>
      <c r="K795" s="11">
        <f>IF(AND($N795&gt;' '!M$13,' '!M$13&gt;=$C795),1,0)</f>
        <v>0</v>
      </c>
      <c r="L795" s="11">
        <f>IF(AND($N795&gt;' '!N$13,' '!N$13&gt;=$C795),1,0)</f>
        <v>0</v>
      </c>
      <c r="M795" s="11">
        <f>IF(AND($N795&gt;' '!O$13,' '!O$13&gt;=$C795),1,0)</f>
        <v>0</v>
      </c>
      <c r="N795" s="26">
        <v>5052000</v>
      </c>
      <c r="O795" s="17">
        <v>3598400</v>
      </c>
      <c r="P795" s="17">
        <v>3598400</v>
      </c>
      <c r="Q795" s="17">
        <v>3598400</v>
      </c>
      <c r="R795" s="17">
        <v>3598400</v>
      </c>
      <c r="S795" s="17">
        <v>3598400</v>
      </c>
      <c r="T795" s="17">
        <v>3598400</v>
      </c>
      <c r="U795" s="17">
        <v>3598400</v>
      </c>
      <c r="V795" s="17">
        <v>3598400</v>
      </c>
      <c r="W795" s="17">
        <v>3598400</v>
      </c>
      <c r="X795" s="17">
        <v>3598400</v>
      </c>
    </row>
    <row r="796" spans="2:24">
      <c r="B796" s="20">
        <v>4</v>
      </c>
      <c r="C796" s="25">
        <v>5052000</v>
      </c>
      <c r="D796" s="11">
        <f>IF(AND($N796&gt;' '!F$13,' '!F$13&gt;=$C796),1,0)</f>
        <v>0</v>
      </c>
      <c r="E796" s="11">
        <f>IF(AND($N796&gt;' '!G$13,' '!G$13&gt;=$C796),1,0)</f>
        <v>0</v>
      </c>
      <c r="F796" s="11">
        <f>IF(AND($N796&gt;' '!H$13,' '!H$13&gt;=$C796),1,0)</f>
        <v>0</v>
      </c>
      <c r="G796" s="11">
        <f>IF(AND($N796&gt;' '!I$13,' '!I$13&gt;=$C796),1,0)</f>
        <v>0</v>
      </c>
      <c r="H796" s="11">
        <f>IF(AND($N796&gt;' '!J$13,' '!J$13&gt;=$C796),1,0)</f>
        <v>0</v>
      </c>
      <c r="I796" s="11">
        <f>IF(AND($N796&gt;' '!K$13,' '!K$13&gt;=$C796),1,0)</f>
        <v>0</v>
      </c>
      <c r="J796" s="11">
        <f>IF(AND($N796&gt;' '!L$13,' '!L$13&gt;=$C796),1,0)</f>
        <v>0</v>
      </c>
      <c r="K796" s="11">
        <f>IF(AND($N796&gt;' '!M$13,' '!M$13&gt;=$C796),1,0)</f>
        <v>0</v>
      </c>
      <c r="L796" s="11">
        <f>IF(AND($N796&gt;' '!N$13,' '!N$13&gt;=$C796),1,0)</f>
        <v>0</v>
      </c>
      <c r="M796" s="11">
        <f>IF(AND($N796&gt;' '!O$13,' '!O$13&gt;=$C796),1,0)</f>
        <v>0</v>
      </c>
      <c r="N796" s="25">
        <v>5056000</v>
      </c>
      <c r="O796" s="17">
        <v>3601600</v>
      </c>
      <c r="P796" s="17">
        <v>3601600</v>
      </c>
      <c r="Q796" s="17">
        <v>3601600</v>
      </c>
      <c r="R796" s="17">
        <v>3601600</v>
      </c>
      <c r="S796" s="17">
        <v>3601600</v>
      </c>
      <c r="T796" s="17">
        <v>3601600</v>
      </c>
      <c r="U796" s="17">
        <v>3601600</v>
      </c>
      <c r="V796" s="17">
        <v>3601600</v>
      </c>
      <c r="W796" s="17">
        <v>3601600</v>
      </c>
      <c r="X796" s="17">
        <v>3601600</v>
      </c>
    </row>
    <row r="797" spans="2:24">
      <c r="B797" s="18">
        <v>5</v>
      </c>
      <c r="C797" s="25">
        <v>5056000</v>
      </c>
      <c r="D797" s="11">
        <f>IF(AND($N797&gt;' '!F$13,' '!F$13&gt;=$C797),1,0)</f>
        <v>0</v>
      </c>
      <c r="E797" s="11">
        <f>IF(AND($N797&gt;' '!G$13,' '!G$13&gt;=$C797),1,0)</f>
        <v>0</v>
      </c>
      <c r="F797" s="11">
        <f>IF(AND($N797&gt;' '!H$13,' '!H$13&gt;=$C797),1,0)</f>
        <v>0</v>
      </c>
      <c r="G797" s="11">
        <f>IF(AND($N797&gt;' '!I$13,' '!I$13&gt;=$C797),1,0)</f>
        <v>0</v>
      </c>
      <c r="H797" s="11">
        <f>IF(AND($N797&gt;' '!J$13,' '!J$13&gt;=$C797),1,0)</f>
        <v>0</v>
      </c>
      <c r="I797" s="11">
        <f>IF(AND($N797&gt;' '!K$13,' '!K$13&gt;=$C797),1,0)</f>
        <v>0</v>
      </c>
      <c r="J797" s="11">
        <f>IF(AND($N797&gt;' '!L$13,' '!L$13&gt;=$C797),1,0)</f>
        <v>0</v>
      </c>
      <c r="K797" s="11">
        <f>IF(AND($N797&gt;' '!M$13,' '!M$13&gt;=$C797),1,0)</f>
        <v>0</v>
      </c>
      <c r="L797" s="11">
        <f>IF(AND($N797&gt;' '!N$13,' '!N$13&gt;=$C797),1,0)</f>
        <v>0</v>
      </c>
      <c r="M797" s="11">
        <f>IF(AND($N797&gt;' '!O$13,' '!O$13&gt;=$C797),1,0)</f>
        <v>0</v>
      </c>
      <c r="N797" s="25">
        <v>5060000</v>
      </c>
      <c r="O797" s="17">
        <v>3604800</v>
      </c>
      <c r="P797" s="17">
        <v>3604800</v>
      </c>
      <c r="Q797" s="17">
        <v>3604800</v>
      </c>
      <c r="R797" s="17">
        <v>3604800</v>
      </c>
      <c r="S797" s="17">
        <v>3604800</v>
      </c>
      <c r="T797" s="17">
        <v>3604800</v>
      </c>
      <c r="U797" s="17">
        <v>3604800</v>
      </c>
      <c r="V797" s="17">
        <v>3604800</v>
      </c>
      <c r="W797" s="17">
        <v>3604800</v>
      </c>
      <c r="X797" s="17">
        <v>3604800</v>
      </c>
    </row>
    <row r="798" spans="2:24">
      <c r="B798" s="20">
        <v>1</v>
      </c>
      <c r="C798" s="25">
        <v>5060000</v>
      </c>
      <c r="D798" s="11">
        <f>IF(AND($N798&gt;' '!F$13,' '!F$13&gt;=$C798),1,0)</f>
        <v>0</v>
      </c>
      <c r="E798" s="11">
        <f>IF(AND($N798&gt;' '!G$13,' '!G$13&gt;=$C798),1,0)</f>
        <v>0</v>
      </c>
      <c r="F798" s="11">
        <f>IF(AND($N798&gt;' '!H$13,' '!H$13&gt;=$C798),1,0)</f>
        <v>0</v>
      </c>
      <c r="G798" s="11">
        <f>IF(AND($N798&gt;' '!I$13,' '!I$13&gt;=$C798),1,0)</f>
        <v>0</v>
      </c>
      <c r="H798" s="11">
        <f>IF(AND($N798&gt;' '!J$13,' '!J$13&gt;=$C798),1,0)</f>
        <v>0</v>
      </c>
      <c r="I798" s="11">
        <f>IF(AND($N798&gt;' '!K$13,' '!K$13&gt;=$C798),1,0)</f>
        <v>0</v>
      </c>
      <c r="J798" s="11">
        <f>IF(AND($N798&gt;' '!L$13,' '!L$13&gt;=$C798),1,0)</f>
        <v>0</v>
      </c>
      <c r="K798" s="11">
        <f>IF(AND($N798&gt;' '!M$13,' '!M$13&gt;=$C798),1,0)</f>
        <v>0</v>
      </c>
      <c r="L798" s="11">
        <f>IF(AND($N798&gt;' '!N$13,' '!N$13&gt;=$C798),1,0)</f>
        <v>0</v>
      </c>
      <c r="M798" s="11">
        <f>IF(AND($N798&gt;' '!O$13,' '!O$13&gt;=$C798),1,0)</f>
        <v>0</v>
      </c>
      <c r="N798" s="25">
        <v>5064000</v>
      </c>
      <c r="O798" s="17">
        <v>3608000</v>
      </c>
      <c r="P798" s="17">
        <v>3608000</v>
      </c>
      <c r="Q798" s="17">
        <v>3608000</v>
      </c>
      <c r="R798" s="17">
        <v>3608000</v>
      </c>
      <c r="S798" s="17">
        <v>3608000</v>
      </c>
      <c r="T798" s="17">
        <v>3608000</v>
      </c>
      <c r="U798" s="17">
        <v>3608000</v>
      </c>
      <c r="V798" s="17">
        <v>3608000</v>
      </c>
      <c r="W798" s="17">
        <v>3608000</v>
      </c>
      <c r="X798" s="17">
        <v>3608000</v>
      </c>
    </row>
    <row r="799" spans="2:24">
      <c r="B799" s="20">
        <v>2</v>
      </c>
      <c r="C799" s="25">
        <v>5064000</v>
      </c>
      <c r="D799" s="11">
        <f>IF(AND($N799&gt;' '!F$13,' '!F$13&gt;=$C799),1,0)</f>
        <v>0</v>
      </c>
      <c r="E799" s="11">
        <f>IF(AND($N799&gt;' '!G$13,' '!G$13&gt;=$C799),1,0)</f>
        <v>0</v>
      </c>
      <c r="F799" s="11">
        <f>IF(AND($N799&gt;' '!H$13,' '!H$13&gt;=$C799),1,0)</f>
        <v>0</v>
      </c>
      <c r="G799" s="11">
        <f>IF(AND($N799&gt;' '!I$13,' '!I$13&gt;=$C799),1,0)</f>
        <v>0</v>
      </c>
      <c r="H799" s="11">
        <f>IF(AND($N799&gt;' '!J$13,' '!J$13&gt;=$C799),1,0)</f>
        <v>0</v>
      </c>
      <c r="I799" s="11">
        <f>IF(AND($N799&gt;' '!K$13,' '!K$13&gt;=$C799),1,0)</f>
        <v>0</v>
      </c>
      <c r="J799" s="11">
        <f>IF(AND($N799&gt;' '!L$13,' '!L$13&gt;=$C799),1,0)</f>
        <v>0</v>
      </c>
      <c r="K799" s="11">
        <f>IF(AND($N799&gt;' '!M$13,' '!M$13&gt;=$C799),1,0)</f>
        <v>0</v>
      </c>
      <c r="L799" s="11">
        <f>IF(AND($N799&gt;' '!N$13,' '!N$13&gt;=$C799),1,0)</f>
        <v>0</v>
      </c>
      <c r="M799" s="11">
        <f>IF(AND($N799&gt;' '!O$13,' '!O$13&gt;=$C799),1,0)</f>
        <v>0</v>
      </c>
      <c r="N799" s="25">
        <v>5068000</v>
      </c>
      <c r="O799" s="17">
        <v>3611200</v>
      </c>
      <c r="P799" s="17">
        <v>3611200</v>
      </c>
      <c r="Q799" s="17">
        <v>3611200</v>
      </c>
      <c r="R799" s="17">
        <v>3611200</v>
      </c>
      <c r="S799" s="17">
        <v>3611200</v>
      </c>
      <c r="T799" s="17">
        <v>3611200</v>
      </c>
      <c r="U799" s="17">
        <v>3611200</v>
      </c>
      <c r="V799" s="17">
        <v>3611200</v>
      </c>
      <c r="W799" s="17">
        <v>3611200</v>
      </c>
      <c r="X799" s="17">
        <v>3611200</v>
      </c>
    </row>
    <row r="800" spans="2:24">
      <c r="B800" s="20">
        <v>3</v>
      </c>
      <c r="C800" s="26">
        <v>5068000</v>
      </c>
      <c r="D800" s="11">
        <f>IF(AND($N800&gt;' '!F$13,' '!F$13&gt;=$C800),1,0)</f>
        <v>0</v>
      </c>
      <c r="E800" s="11">
        <f>IF(AND($N800&gt;' '!G$13,' '!G$13&gt;=$C800),1,0)</f>
        <v>0</v>
      </c>
      <c r="F800" s="11">
        <f>IF(AND($N800&gt;' '!H$13,' '!H$13&gt;=$C800),1,0)</f>
        <v>0</v>
      </c>
      <c r="G800" s="11">
        <f>IF(AND($N800&gt;' '!I$13,' '!I$13&gt;=$C800),1,0)</f>
        <v>0</v>
      </c>
      <c r="H800" s="11">
        <f>IF(AND($N800&gt;' '!J$13,' '!J$13&gt;=$C800),1,0)</f>
        <v>0</v>
      </c>
      <c r="I800" s="11">
        <f>IF(AND($N800&gt;' '!K$13,' '!K$13&gt;=$C800),1,0)</f>
        <v>0</v>
      </c>
      <c r="J800" s="11">
        <f>IF(AND($N800&gt;' '!L$13,' '!L$13&gt;=$C800),1,0)</f>
        <v>0</v>
      </c>
      <c r="K800" s="11">
        <f>IF(AND($N800&gt;' '!M$13,' '!M$13&gt;=$C800),1,0)</f>
        <v>0</v>
      </c>
      <c r="L800" s="11">
        <f>IF(AND($N800&gt;' '!N$13,' '!N$13&gt;=$C800),1,0)</f>
        <v>0</v>
      </c>
      <c r="M800" s="11">
        <f>IF(AND($N800&gt;' '!O$13,' '!O$13&gt;=$C800),1,0)</f>
        <v>0</v>
      </c>
      <c r="N800" s="26">
        <v>5072000</v>
      </c>
      <c r="O800" s="17">
        <v>3614400</v>
      </c>
      <c r="P800" s="17">
        <v>3614400</v>
      </c>
      <c r="Q800" s="17">
        <v>3614400</v>
      </c>
      <c r="R800" s="17">
        <v>3614400</v>
      </c>
      <c r="S800" s="17">
        <v>3614400</v>
      </c>
      <c r="T800" s="17">
        <v>3614400</v>
      </c>
      <c r="U800" s="17">
        <v>3614400</v>
      </c>
      <c r="V800" s="17">
        <v>3614400</v>
      </c>
      <c r="W800" s="17">
        <v>3614400</v>
      </c>
      <c r="X800" s="17">
        <v>3614400</v>
      </c>
    </row>
    <row r="801" spans="2:24">
      <c r="B801" s="20">
        <v>4</v>
      </c>
      <c r="C801" s="25">
        <v>5072000</v>
      </c>
      <c r="D801" s="11">
        <f>IF(AND($N801&gt;' '!F$13,' '!F$13&gt;=$C801),1,0)</f>
        <v>0</v>
      </c>
      <c r="E801" s="11">
        <f>IF(AND($N801&gt;' '!G$13,' '!G$13&gt;=$C801),1,0)</f>
        <v>0</v>
      </c>
      <c r="F801" s="11">
        <f>IF(AND($N801&gt;' '!H$13,' '!H$13&gt;=$C801),1,0)</f>
        <v>0</v>
      </c>
      <c r="G801" s="11">
        <f>IF(AND($N801&gt;' '!I$13,' '!I$13&gt;=$C801),1,0)</f>
        <v>0</v>
      </c>
      <c r="H801" s="11">
        <f>IF(AND($N801&gt;' '!J$13,' '!J$13&gt;=$C801),1,0)</f>
        <v>0</v>
      </c>
      <c r="I801" s="11">
        <f>IF(AND($N801&gt;' '!K$13,' '!K$13&gt;=$C801),1,0)</f>
        <v>0</v>
      </c>
      <c r="J801" s="11">
        <f>IF(AND($N801&gt;' '!L$13,' '!L$13&gt;=$C801),1,0)</f>
        <v>0</v>
      </c>
      <c r="K801" s="11">
        <f>IF(AND($N801&gt;' '!M$13,' '!M$13&gt;=$C801),1,0)</f>
        <v>0</v>
      </c>
      <c r="L801" s="11">
        <f>IF(AND($N801&gt;' '!N$13,' '!N$13&gt;=$C801),1,0)</f>
        <v>0</v>
      </c>
      <c r="M801" s="11">
        <f>IF(AND($N801&gt;' '!O$13,' '!O$13&gt;=$C801),1,0)</f>
        <v>0</v>
      </c>
      <c r="N801" s="25">
        <v>5076000</v>
      </c>
      <c r="O801" s="17">
        <v>3617600</v>
      </c>
      <c r="P801" s="17">
        <v>3617600</v>
      </c>
      <c r="Q801" s="17">
        <v>3617600</v>
      </c>
      <c r="R801" s="17">
        <v>3617600</v>
      </c>
      <c r="S801" s="17">
        <v>3617600</v>
      </c>
      <c r="T801" s="17">
        <v>3617600</v>
      </c>
      <c r="U801" s="17">
        <v>3617600</v>
      </c>
      <c r="V801" s="17">
        <v>3617600</v>
      </c>
      <c r="W801" s="17">
        <v>3617600</v>
      </c>
      <c r="X801" s="17">
        <v>3617600</v>
      </c>
    </row>
    <row r="802" spans="2:24">
      <c r="B802" s="18">
        <v>5</v>
      </c>
      <c r="C802" s="25">
        <v>5076000</v>
      </c>
      <c r="D802" s="11">
        <f>IF(AND($N802&gt;' '!F$13,' '!F$13&gt;=$C802),1,0)</f>
        <v>0</v>
      </c>
      <c r="E802" s="11">
        <f>IF(AND($N802&gt;' '!G$13,' '!G$13&gt;=$C802),1,0)</f>
        <v>0</v>
      </c>
      <c r="F802" s="11">
        <f>IF(AND($N802&gt;' '!H$13,' '!H$13&gt;=$C802),1,0)</f>
        <v>0</v>
      </c>
      <c r="G802" s="11">
        <f>IF(AND($N802&gt;' '!I$13,' '!I$13&gt;=$C802),1,0)</f>
        <v>0</v>
      </c>
      <c r="H802" s="11">
        <f>IF(AND($N802&gt;' '!J$13,' '!J$13&gt;=$C802),1,0)</f>
        <v>0</v>
      </c>
      <c r="I802" s="11">
        <f>IF(AND($N802&gt;' '!K$13,' '!K$13&gt;=$C802),1,0)</f>
        <v>0</v>
      </c>
      <c r="J802" s="11">
        <f>IF(AND($N802&gt;' '!L$13,' '!L$13&gt;=$C802),1,0)</f>
        <v>0</v>
      </c>
      <c r="K802" s="11">
        <f>IF(AND($N802&gt;' '!M$13,' '!M$13&gt;=$C802),1,0)</f>
        <v>0</v>
      </c>
      <c r="L802" s="11">
        <f>IF(AND($N802&gt;' '!N$13,' '!N$13&gt;=$C802),1,0)</f>
        <v>0</v>
      </c>
      <c r="M802" s="11">
        <f>IF(AND($N802&gt;' '!O$13,' '!O$13&gt;=$C802),1,0)</f>
        <v>0</v>
      </c>
      <c r="N802" s="25">
        <v>5080000</v>
      </c>
      <c r="O802" s="17">
        <v>3620800</v>
      </c>
      <c r="P802" s="17">
        <v>3620800</v>
      </c>
      <c r="Q802" s="17">
        <v>3620800</v>
      </c>
      <c r="R802" s="17">
        <v>3620800</v>
      </c>
      <c r="S802" s="17">
        <v>3620800</v>
      </c>
      <c r="T802" s="17">
        <v>3620800</v>
      </c>
      <c r="U802" s="17">
        <v>3620800</v>
      </c>
      <c r="V802" s="17">
        <v>3620800</v>
      </c>
      <c r="W802" s="17">
        <v>3620800</v>
      </c>
      <c r="X802" s="17">
        <v>3620800</v>
      </c>
    </row>
    <row r="803" spans="2:24">
      <c r="B803" s="20">
        <v>1</v>
      </c>
      <c r="C803" s="25">
        <v>5080000</v>
      </c>
      <c r="D803" s="11">
        <f>IF(AND($N803&gt;' '!F$13,' '!F$13&gt;=$C803),1,0)</f>
        <v>0</v>
      </c>
      <c r="E803" s="11">
        <f>IF(AND($N803&gt;' '!G$13,' '!G$13&gt;=$C803),1,0)</f>
        <v>0</v>
      </c>
      <c r="F803" s="11">
        <f>IF(AND($N803&gt;' '!H$13,' '!H$13&gt;=$C803),1,0)</f>
        <v>0</v>
      </c>
      <c r="G803" s="11">
        <f>IF(AND($N803&gt;' '!I$13,' '!I$13&gt;=$C803),1,0)</f>
        <v>0</v>
      </c>
      <c r="H803" s="11">
        <f>IF(AND($N803&gt;' '!J$13,' '!J$13&gt;=$C803),1,0)</f>
        <v>0</v>
      </c>
      <c r="I803" s="11">
        <f>IF(AND($N803&gt;' '!K$13,' '!K$13&gt;=$C803),1,0)</f>
        <v>0</v>
      </c>
      <c r="J803" s="11">
        <f>IF(AND($N803&gt;' '!L$13,' '!L$13&gt;=$C803),1,0)</f>
        <v>0</v>
      </c>
      <c r="K803" s="11">
        <f>IF(AND($N803&gt;' '!M$13,' '!M$13&gt;=$C803),1,0)</f>
        <v>0</v>
      </c>
      <c r="L803" s="11">
        <f>IF(AND($N803&gt;' '!N$13,' '!N$13&gt;=$C803),1,0)</f>
        <v>0</v>
      </c>
      <c r="M803" s="11">
        <f>IF(AND($N803&gt;' '!O$13,' '!O$13&gt;=$C803),1,0)</f>
        <v>0</v>
      </c>
      <c r="N803" s="25">
        <v>5084000</v>
      </c>
      <c r="O803" s="17">
        <v>3624000</v>
      </c>
      <c r="P803" s="17">
        <v>3624000</v>
      </c>
      <c r="Q803" s="17">
        <v>3624000</v>
      </c>
      <c r="R803" s="17">
        <v>3624000</v>
      </c>
      <c r="S803" s="17">
        <v>3624000</v>
      </c>
      <c r="T803" s="17">
        <v>3624000</v>
      </c>
      <c r="U803" s="17">
        <v>3624000</v>
      </c>
      <c r="V803" s="17">
        <v>3624000</v>
      </c>
      <c r="W803" s="17">
        <v>3624000</v>
      </c>
      <c r="X803" s="17">
        <v>3624000</v>
      </c>
    </row>
    <row r="804" spans="2:24">
      <c r="B804" s="20">
        <v>2</v>
      </c>
      <c r="C804" s="25">
        <v>5084000</v>
      </c>
      <c r="D804" s="11">
        <f>IF(AND($N804&gt;' '!F$13,' '!F$13&gt;=$C804),1,0)</f>
        <v>0</v>
      </c>
      <c r="E804" s="11">
        <f>IF(AND($N804&gt;' '!G$13,' '!G$13&gt;=$C804),1,0)</f>
        <v>0</v>
      </c>
      <c r="F804" s="11">
        <f>IF(AND($N804&gt;' '!H$13,' '!H$13&gt;=$C804),1,0)</f>
        <v>0</v>
      </c>
      <c r="G804" s="11">
        <f>IF(AND($N804&gt;' '!I$13,' '!I$13&gt;=$C804),1,0)</f>
        <v>0</v>
      </c>
      <c r="H804" s="11">
        <f>IF(AND($N804&gt;' '!J$13,' '!J$13&gt;=$C804),1,0)</f>
        <v>0</v>
      </c>
      <c r="I804" s="11">
        <f>IF(AND($N804&gt;' '!K$13,' '!K$13&gt;=$C804),1,0)</f>
        <v>0</v>
      </c>
      <c r="J804" s="11">
        <f>IF(AND($N804&gt;' '!L$13,' '!L$13&gt;=$C804),1,0)</f>
        <v>0</v>
      </c>
      <c r="K804" s="11">
        <f>IF(AND($N804&gt;' '!M$13,' '!M$13&gt;=$C804),1,0)</f>
        <v>0</v>
      </c>
      <c r="L804" s="11">
        <f>IF(AND($N804&gt;' '!N$13,' '!N$13&gt;=$C804),1,0)</f>
        <v>0</v>
      </c>
      <c r="M804" s="11">
        <f>IF(AND($N804&gt;' '!O$13,' '!O$13&gt;=$C804),1,0)</f>
        <v>0</v>
      </c>
      <c r="N804" s="25">
        <v>5088000</v>
      </c>
      <c r="O804" s="17">
        <v>3627200</v>
      </c>
      <c r="P804" s="17">
        <v>3627200</v>
      </c>
      <c r="Q804" s="17">
        <v>3627200</v>
      </c>
      <c r="R804" s="17">
        <v>3627200</v>
      </c>
      <c r="S804" s="17">
        <v>3627200</v>
      </c>
      <c r="T804" s="17">
        <v>3627200</v>
      </c>
      <c r="U804" s="17">
        <v>3627200</v>
      </c>
      <c r="V804" s="17">
        <v>3627200</v>
      </c>
      <c r="W804" s="17">
        <v>3627200</v>
      </c>
      <c r="X804" s="17">
        <v>3627200</v>
      </c>
    </row>
    <row r="805" spans="2:24">
      <c r="B805" s="20">
        <v>3</v>
      </c>
      <c r="C805" s="26">
        <v>5088000</v>
      </c>
      <c r="D805" s="11">
        <f>IF(AND($N805&gt;' '!F$13,' '!F$13&gt;=$C805),1,0)</f>
        <v>0</v>
      </c>
      <c r="E805" s="11">
        <f>IF(AND($N805&gt;' '!G$13,' '!G$13&gt;=$C805),1,0)</f>
        <v>0</v>
      </c>
      <c r="F805" s="11">
        <f>IF(AND($N805&gt;' '!H$13,' '!H$13&gt;=$C805),1,0)</f>
        <v>0</v>
      </c>
      <c r="G805" s="11">
        <f>IF(AND($N805&gt;' '!I$13,' '!I$13&gt;=$C805),1,0)</f>
        <v>0</v>
      </c>
      <c r="H805" s="11">
        <f>IF(AND($N805&gt;' '!J$13,' '!J$13&gt;=$C805),1,0)</f>
        <v>0</v>
      </c>
      <c r="I805" s="11">
        <f>IF(AND($N805&gt;' '!K$13,' '!K$13&gt;=$C805),1,0)</f>
        <v>0</v>
      </c>
      <c r="J805" s="11">
        <f>IF(AND($N805&gt;' '!L$13,' '!L$13&gt;=$C805),1,0)</f>
        <v>0</v>
      </c>
      <c r="K805" s="11">
        <f>IF(AND($N805&gt;' '!M$13,' '!M$13&gt;=$C805),1,0)</f>
        <v>0</v>
      </c>
      <c r="L805" s="11">
        <f>IF(AND($N805&gt;' '!N$13,' '!N$13&gt;=$C805),1,0)</f>
        <v>0</v>
      </c>
      <c r="M805" s="11">
        <f>IF(AND($N805&gt;' '!O$13,' '!O$13&gt;=$C805),1,0)</f>
        <v>0</v>
      </c>
      <c r="N805" s="26">
        <v>5092000</v>
      </c>
      <c r="O805" s="17">
        <v>3630400</v>
      </c>
      <c r="P805" s="17">
        <v>3630400</v>
      </c>
      <c r="Q805" s="17">
        <v>3630400</v>
      </c>
      <c r="R805" s="17">
        <v>3630400</v>
      </c>
      <c r="S805" s="17">
        <v>3630400</v>
      </c>
      <c r="T805" s="17">
        <v>3630400</v>
      </c>
      <c r="U805" s="17">
        <v>3630400</v>
      </c>
      <c r="V805" s="17">
        <v>3630400</v>
      </c>
      <c r="W805" s="17">
        <v>3630400</v>
      </c>
      <c r="X805" s="17">
        <v>3630400</v>
      </c>
    </row>
    <row r="806" spans="2:24">
      <c r="B806" s="20">
        <v>4</v>
      </c>
      <c r="C806" s="25">
        <v>5092000</v>
      </c>
      <c r="D806" s="11">
        <f>IF(AND($N806&gt;' '!F$13,' '!F$13&gt;=$C806),1,0)</f>
        <v>0</v>
      </c>
      <c r="E806" s="11">
        <f>IF(AND($N806&gt;' '!G$13,' '!G$13&gt;=$C806),1,0)</f>
        <v>0</v>
      </c>
      <c r="F806" s="11">
        <f>IF(AND($N806&gt;' '!H$13,' '!H$13&gt;=$C806),1,0)</f>
        <v>0</v>
      </c>
      <c r="G806" s="11">
        <f>IF(AND($N806&gt;' '!I$13,' '!I$13&gt;=$C806),1,0)</f>
        <v>0</v>
      </c>
      <c r="H806" s="11">
        <f>IF(AND($N806&gt;' '!J$13,' '!J$13&gt;=$C806),1,0)</f>
        <v>0</v>
      </c>
      <c r="I806" s="11">
        <f>IF(AND($N806&gt;' '!K$13,' '!K$13&gt;=$C806),1,0)</f>
        <v>0</v>
      </c>
      <c r="J806" s="11">
        <f>IF(AND($N806&gt;' '!L$13,' '!L$13&gt;=$C806),1,0)</f>
        <v>0</v>
      </c>
      <c r="K806" s="11">
        <f>IF(AND($N806&gt;' '!M$13,' '!M$13&gt;=$C806),1,0)</f>
        <v>0</v>
      </c>
      <c r="L806" s="11">
        <f>IF(AND($N806&gt;' '!N$13,' '!N$13&gt;=$C806),1,0)</f>
        <v>0</v>
      </c>
      <c r="M806" s="11">
        <f>IF(AND($N806&gt;' '!O$13,' '!O$13&gt;=$C806),1,0)</f>
        <v>0</v>
      </c>
      <c r="N806" s="25">
        <v>5096000</v>
      </c>
      <c r="O806" s="17">
        <v>3633600</v>
      </c>
      <c r="P806" s="17">
        <v>3633600</v>
      </c>
      <c r="Q806" s="17">
        <v>3633600</v>
      </c>
      <c r="R806" s="17">
        <v>3633600</v>
      </c>
      <c r="S806" s="17">
        <v>3633600</v>
      </c>
      <c r="T806" s="17">
        <v>3633600</v>
      </c>
      <c r="U806" s="17">
        <v>3633600</v>
      </c>
      <c r="V806" s="17">
        <v>3633600</v>
      </c>
      <c r="W806" s="17">
        <v>3633600</v>
      </c>
      <c r="X806" s="17">
        <v>3633600</v>
      </c>
    </row>
    <row r="807" spans="2:24">
      <c r="B807" s="18">
        <v>5</v>
      </c>
      <c r="C807" s="25">
        <v>5096000</v>
      </c>
      <c r="D807" s="11">
        <f>IF(AND($N807&gt;' '!F$13,' '!F$13&gt;=$C807),1,0)</f>
        <v>0</v>
      </c>
      <c r="E807" s="11">
        <f>IF(AND($N807&gt;' '!G$13,' '!G$13&gt;=$C807),1,0)</f>
        <v>0</v>
      </c>
      <c r="F807" s="11">
        <f>IF(AND($N807&gt;' '!H$13,' '!H$13&gt;=$C807),1,0)</f>
        <v>0</v>
      </c>
      <c r="G807" s="11">
        <f>IF(AND($N807&gt;' '!I$13,' '!I$13&gt;=$C807),1,0)</f>
        <v>0</v>
      </c>
      <c r="H807" s="11">
        <f>IF(AND($N807&gt;' '!J$13,' '!J$13&gt;=$C807),1,0)</f>
        <v>0</v>
      </c>
      <c r="I807" s="11">
        <f>IF(AND($N807&gt;' '!K$13,' '!K$13&gt;=$C807),1,0)</f>
        <v>0</v>
      </c>
      <c r="J807" s="11">
        <f>IF(AND($N807&gt;' '!L$13,' '!L$13&gt;=$C807),1,0)</f>
        <v>0</v>
      </c>
      <c r="K807" s="11">
        <f>IF(AND($N807&gt;' '!M$13,' '!M$13&gt;=$C807),1,0)</f>
        <v>0</v>
      </c>
      <c r="L807" s="11">
        <f>IF(AND($N807&gt;' '!N$13,' '!N$13&gt;=$C807),1,0)</f>
        <v>0</v>
      </c>
      <c r="M807" s="11">
        <f>IF(AND($N807&gt;' '!O$13,' '!O$13&gt;=$C807),1,0)</f>
        <v>0</v>
      </c>
      <c r="N807" s="25">
        <v>5100000</v>
      </c>
      <c r="O807" s="17">
        <v>3636800</v>
      </c>
      <c r="P807" s="17">
        <v>3636800</v>
      </c>
      <c r="Q807" s="17">
        <v>3636800</v>
      </c>
      <c r="R807" s="17">
        <v>3636800</v>
      </c>
      <c r="S807" s="17">
        <v>3636800</v>
      </c>
      <c r="T807" s="17">
        <v>3636800</v>
      </c>
      <c r="U807" s="17">
        <v>3636800</v>
      </c>
      <c r="V807" s="17">
        <v>3636800</v>
      </c>
      <c r="W807" s="17">
        <v>3636800</v>
      </c>
      <c r="X807" s="17">
        <v>3636800</v>
      </c>
    </row>
    <row r="808" spans="2:24">
      <c r="B808" s="20">
        <v>1</v>
      </c>
      <c r="C808" s="25">
        <v>5100000</v>
      </c>
      <c r="D808" s="11">
        <f>IF(AND($N808&gt;' '!F$13,' '!F$13&gt;=$C808),1,0)</f>
        <v>0</v>
      </c>
      <c r="E808" s="11">
        <f>IF(AND($N808&gt;' '!G$13,' '!G$13&gt;=$C808),1,0)</f>
        <v>0</v>
      </c>
      <c r="F808" s="11">
        <f>IF(AND($N808&gt;' '!H$13,' '!H$13&gt;=$C808),1,0)</f>
        <v>0</v>
      </c>
      <c r="G808" s="11">
        <f>IF(AND($N808&gt;' '!I$13,' '!I$13&gt;=$C808),1,0)</f>
        <v>0</v>
      </c>
      <c r="H808" s="11">
        <f>IF(AND($N808&gt;' '!J$13,' '!J$13&gt;=$C808),1,0)</f>
        <v>0</v>
      </c>
      <c r="I808" s="11">
        <f>IF(AND($N808&gt;' '!K$13,' '!K$13&gt;=$C808),1,0)</f>
        <v>0</v>
      </c>
      <c r="J808" s="11">
        <f>IF(AND($N808&gt;' '!L$13,' '!L$13&gt;=$C808),1,0)</f>
        <v>0</v>
      </c>
      <c r="K808" s="11">
        <f>IF(AND($N808&gt;' '!M$13,' '!M$13&gt;=$C808),1,0)</f>
        <v>0</v>
      </c>
      <c r="L808" s="11">
        <f>IF(AND($N808&gt;' '!N$13,' '!N$13&gt;=$C808),1,0)</f>
        <v>0</v>
      </c>
      <c r="M808" s="11">
        <f>IF(AND($N808&gt;' '!O$13,' '!O$13&gt;=$C808),1,0)</f>
        <v>0</v>
      </c>
      <c r="N808" s="25">
        <v>5104000</v>
      </c>
      <c r="O808" s="17">
        <v>3640000</v>
      </c>
      <c r="P808" s="17">
        <v>3640000</v>
      </c>
      <c r="Q808" s="17">
        <v>3640000</v>
      </c>
      <c r="R808" s="17">
        <v>3640000</v>
      </c>
      <c r="S808" s="17">
        <v>3640000</v>
      </c>
      <c r="T808" s="17">
        <v>3640000</v>
      </c>
      <c r="U808" s="17">
        <v>3640000</v>
      </c>
      <c r="V808" s="17">
        <v>3640000</v>
      </c>
      <c r="W808" s="17">
        <v>3640000</v>
      </c>
      <c r="X808" s="17">
        <v>3640000</v>
      </c>
    </row>
    <row r="809" spans="2:24">
      <c r="B809" s="20">
        <v>2</v>
      </c>
      <c r="C809" s="25">
        <v>5104000</v>
      </c>
      <c r="D809" s="11">
        <f>IF(AND($N809&gt;' '!F$13,' '!F$13&gt;=$C809),1,0)</f>
        <v>0</v>
      </c>
      <c r="E809" s="11">
        <f>IF(AND($N809&gt;' '!G$13,' '!G$13&gt;=$C809),1,0)</f>
        <v>0</v>
      </c>
      <c r="F809" s="11">
        <f>IF(AND($N809&gt;' '!H$13,' '!H$13&gt;=$C809),1,0)</f>
        <v>0</v>
      </c>
      <c r="G809" s="11">
        <f>IF(AND($N809&gt;' '!I$13,' '!I$13&gt;=$C809),1,0)</f>
        <v>0</v>
      </c>
      <c r="H809" s="11">
        <f>IF(AND($N809&gt;' '!J$13,' '!J$13&gt;=$C809),1,0)</f>
        <v>0</v>
      </c>
      <c r="I809" s="11">
        <f>IF(AND($N809&gt;' '!K$13,' '!K$13&gt;=$C809),1,0)</f>
        <v>0</v>
      </c>
      <c r="J809" s="11">
        <f>IF(AND($N809&gt;' '!L$13,' '!L$13&gt;=$C809),1,0)</f>
        <v>0</v>
      </c>
      <c r="K809" s="11">
        <f>IF(AND($N809&gt;' '!M$13,' '!M$13&gt;=$C809),1,0)</f>
        <v>0</v>
      </c>
      <c r="L809" s="11">
        <f>IF(AND($N809&gt;' '!N$13,' '!N$13&gt;=$C809),1,0)</f>
        <v>0</v>
      </c>
      <c r="M809" s="11">
        <f>IF(AND($N809&gt;' '!O$13,' '!O$13&gt;=$C809),1,0)</f>
        <v>0</v>
      </c>
      <c r="N809" s="25">
        <v>5108000</v>
      </c>
      <c r="O809" s="17">
        <v>3643200</v>
      </c>
      <c r="P809" s="17">
        <v>3643200</v>
      </c>
      <c r="Q809" s="17">
        <v>3643200</v>
      </c>
      <c r="R809" s="17">
        <v>3643200</v>
      </c>
      <c r="S809" s="17">
        <v>3643200</v>
      </c>
      <c r="T809" s="17">
        <v>3643200</v>
      </c>
      <c r="U809" s="17">
        <v>3643200</v>
      </c>
      <c r="V809" s="17">
        <v>3643200</v>
      </c>
      <c r="W809" s="17">
        <v>3643200</v>
      </c>
      <c r="X809" s="17">
        <v>3643200</v>
      </c>
    </row>
    <row r="810" spans="2:24">
      <c r="B810" s="20">
        <v>3</v>
      </c>
      <c r="C810" s="26">
        <v>5108000</v>
      </c>
      <c r="D810" s="11">
        <f>IF(AND($N810&gt;' '!F$13,' '!F$13&gt;=$C810),1,0)</f>
        <v>0</v>
      </c>
      <c r="E810" s="11">
        <f>IF(AND($N810&gt;' '!G$13,' '!G$13&gt;=$C810),1,0)</f>
        <v>0</v>
      </c>
      <c r="F810" s="11">
        <f>IF(AND($N810&gt;' '!H$13,' '!H$13&gt;=$C810),1,0)</f>
        <v>0</v>
      </c>
      <c r="G810" s="11">
        <f>IF(AND($N810&gt;' '!I$13,' '!I$13&gt;=$C810),1,0)</f>
        <v>0</v>
      </c>
      <c r="H810" s="11">
        <f>IF(AND($N810&gt;' '!J$13,' '!J$13&gt;=$C810),1,0)</f>
        <v>0</v>
      </c>
      <c r="I810" s="11">
        <f>IF(AND($N810&gt;' '!K$13,' '!K$13&gt;=$C810),1,0)</f>
        <v>0</v>
      </c>
      <c r="J810" s="11">
        <f>IF(AND($N810&gt;' '!L$13,' '!L$13&gt;=$C810),1,0)</f>
        <v>0</v>
      </c>
      <c r="K810" s="11">
        <f>IF(AND($N810&gt;' '!M$13,' '!M$13&gt;=$C810),1,0)</f>
        <v>0</v>
      </c>
      <c r="L810" s="11">
        <f>IF(AND($N810&gt;' '!N$13,' '!N$13&gt;=$C810),1,0)</f>
        <v>0</v>
      </c>
      <c r="M810" s="11">
        <f>IF(AND($N810&gt;' '!O$13,' '!O$13&gt;=$C810),1,0)</f>
        <v>0</v>
      </c>
      <c r="N810" s="26">
        <v>5112000</v>
      </c>
      <c r="O810" s="17">
        <v>3646400</v>
      </c>
      <c r="P810" s="17">
        <v>3646400</v>
      </c>
      <c r="Q810" s="17">
        <v>3646400</v>
      </c>
      <c r="R810" s="17">
        <v>3646400</v>
      </c>
      <c r="S810" s="17">
        <v>3646400</v>
      </c>
      <c r="T810" s="17">
        <v>3646400</v>
      </c>
      <c r="U810" s="17">
        <v>3646400</v>
      </c>
      <c r="V810" s="17">
        <v>3646400</v>
      </c>
      <c r="W810" s="17">
        <v>3646400</v>
      </c>
      <c r="X810" s="17">
        <v>3646400</v>
      </c>
    </row>
    <row r="811" spans="2:24">
      <c r="B811" s="20">
        <v>4</v>
      </c>
      <c r="C811" s="25">
        <v>5112000</v>
      </c>
      <c r="D811" s="11">
        <f>IF(AND($N811&gt;' '!F$13,' '!F$13&gt;=$C811),1,0)</f>
        <v>0</v>
      </c>
      <c r="E811" s="11">
        <f>IF(AND($N811&gt;' '!G$13,' '!G$13&gt;=$C811),1,0)</f>
        <v>0</v>
      </c>
      <c r="F811" s="11">
        <f>IF(AND($N811&gt;' '!H$13,' '!H$13&gt;=$C811),1,0)</f>
        <v>0</v>
      </c>
      <c r="G811" s="11">
        <f>IF(AND($N811&gt;' '!I$13,' '!I$13&gt;=$C811),1,0)</f>
        <v>0</v>
      </c>
      <c r="H811" s="11">
        <f>IF(AND($N811&gt;' '!J$13,' '!J$13&gt;=$C811),1,0)</f>
        <v>0</v>
      </c>
      <c r="I811" s="11">
        <f>IF(AND($N811&gt;' '!K$13,' '!K$13&gt;=$C811),1,0)</f>
        <v>0</v>
      </c>
      <c r="J811" s="11">
        <f>IF(AND($N811&gt;' '!L$13,' '!L$13&gt;=$C811),1,0)</f>
        <v>0</v>
      </c>
      <c r="K811" s="11">
        <f>IF(AND($N811&gt;' '!M$13,' '!M$13&gt;=$C811),1,0)</f>
        <v>0</v>
      </c>
      <c r="L811" s="11">
        <f>IF(AND($N811&gt;' '!N$13,' '!N$13&gt;=$C811),1,0)</f>
        <v>0</v>
      </c>
      <c r="M811" s="11">
        <f>IF(AND($N811&gt;' '!O$13,' '!O$13&gt;=$C811),1,0)</f>
        <v>0</v>
      </c>
      <c r="N811" s="25">
        <v>5116000</v>
      </c>
      <c r="O811" s="17">
        <v>3649600</v>
      </c>
      <c r="P811" s="17">
        <v>3649600</v>
      </c>
      <c r="Q811" s="17">
        <v>3649600</v>
      </c>
      <c r="R811" s="17">
        <v>3649600</v>
      </c>
      <c r="S811" s="17">
        <v>3649600</v>
      </c>
      <c r="T811" s="17">
        <v>3649600</v>
      </c>
      <c r="U811" s="17">
        <v>3649600</v>
      </c>
      <c r="V811" s="17">
        <v>3649600</v>
      </c>
      <c r="W811" s="17">
        <v>3649600</v>
      </c>
      <c r="X811" s="17">
        <v>3649600</v>
      </c>
    </row>
    <row r="812" spans="2:24">
      <c r="B812" s="18">
        <v>5</v>
      </c>
      <c r="C812" s="25">
        <v>5116000</v>
      </c>
      <c r="D812" s="11">
        <f>IF(AND($N812&gt;' '!F$13,' '!F$13&gt;=$C812),1,0)</f>
        <v>0</v>
      </c>
      <c r="E812" s="11">
        <f>IF(AND($N812&gt;' '!G$13,' '!G$13&gt;=$C812),1,0)</f>
        <v>0</v>
      </c>
      <c r="F812" s="11">
        <f>IF(AND($N812&gt;' '!H$13,' '!H$13&gt;=$C812),1,0)</f>
        <v>0</v>
      </c>
      <c r="G812" s="11">
        <f>IF(AND($N812&gt;' '!I$13,' '!I$13&gt;=$C812),1,0)</f>
        <v>0</v>
      </c>
      <c r="H812" s="11">
        <f>IF(AND($N812&gt;' '!J$13,' '!J$13&gt;=$C812),1,0)</f>
        <v>0</v>
      </c>
      <c r="I812" s="11">
        <f>IF(AND($N812&gt;' '!K$13,' '!K$13&gt;=$C812),1,0)</f>
        <v>0</v>
      </c>
      <c r="J812" s="11">
        <f>IF(AND($N812&gt;' '!L$13,' '!L$13&gt;=$C812),1,0)</f>
        <v>0</v>
      </c>
      <c r="K812" s="11">
        <f>IF(AND($N812&gt;' '!M$13,' '!M$13&gt;=$C812),1,0)</f>
        <v>0</v>
      </c>
      <c r="L812" s="11">
        <f>IF(AND($N812&gt;' '!N$13,' '!N$13&gt;=$C812),1,0)</f>
        <v>0</v>
      </c>
      <c r="M812" s="11">
        <f>IF(AND($N812&gt;' '!O$13,' '!O$13&gt;=$C812),1,0)</f>
        <v>0</v>
      </c>
      <c r="N812" s="25">
        <v>5120000</v>
      </c>
      <c r="O812" s="17">
        <v>3652800</v>
      </c>
      <c r="P812" s="17">
        <v>3652800</v>
      </c>
      <c r="Q812" s="17">
        <v>3652800</v>
      </c>
      <c r="R812" s="17">
        <v>3652800</v>
      </c>
      <c r="S812" s="17">
        <v>3652800</v>
      </c>
      <c r="T812" s="17">
        <v>3652800</v>
      </c>
      <c r="U812" s="17">
        <v>3652800</v>
      </c>
      <c r="V812" s="17">
        <v>3652800</v>
      </c>
      <c r="W812" s="17">
        <v>3652800</v>
      </c>
      <c r="X812" s="17">
        <v>3652800</v>
      </c>
    </row>
    <row r="813" spans="2:24">
      <c r="B813" s="20">
        <v>1</v>
      </c>
      <c r="C813" s="25">
        <v>5120000</v>
      </c>
      <c r="D813" s="11">
        <f>IF(AND($N813&gt;' '!F$13,' '!F$13&gt;=$C813),1,0)</f>
        <v>0</v>
      </c>
      <c r="E813" s="11">
        <f>IF(AND($N813&gt;' '!G$13,' '!G$13&gt;=$C813),1,0)</f>
        <v>0</v>
      </c>
      <c r="F813" s="11">
        <f>IF(AND($N813&gt;' '!H$13,' '!H$13&gt;=$C813),1,0)</f>
        <v>0</v>
      </c>
      <c r="G813" s="11">
        <f>IF(AND($N813&gt;' '!I$13,' '!I$13&gt;=$C813),1,0)</f>
        <v>0</v>
      </c>
      <c r="H813" s="11">
        <f>IF(AND($N813&gt;' '!J$13,' '!J$13&gt;=$C813),1,0)</f>
        <v>0</v>
      </c>
      <c r="I813" s="11">
        <f>IF(AND($N813&gt;' '!K$13,' '!K$13&gt;=$C813),1,0)</f>
        <v>0</v>
      </c>
      <c r="J813" s="11">
        <f>IF(AND($N813&gt;' '!L$13,' '!L$13&gt;=$C813),1,0)</f>
        <v>0</v>
      </c>
      <c r="K813" s="11">
        <f>IF(AND($N813&gt;' '!M$13,' '!M$13&gt;=$C813),1,0)</f>
        <v>0</v>
      </c>
      <c r="L813" s="11">
        <f>IF(AND($N813&gt;' '!N$13,' '!N$13&gt;=$C813),1,0)</f>
        <v>0</v>
      </c>
      <c r="M813" s="11">
        <f>IF(AND($N813&gt;' '!O$13,' '!O$13&gt;=$C813),1,0)</f>
        <v>0</v>
      </c>
      <c r="N813" s="25">
        <v>5124000</v>
      </c>
      <c r="O813" s="17">
        <v>3656000</v>
      </c>
      <c r="P813" s="17">
        <v>3656000</v>
      </c>
      <c r="Q813" s="17">
        <v>3656000</v>
      </c>
      <c r="R813" s="17">
        <v>3656000</v>
      </c>
      <c r="S813" s="17">
        <v>3656000</v>
      </c>
      <c r="T813" s="17">
        <v>3656000</v>
      </c>
      <c r="U813" s="17">
        <v>3656000</v>
      </c>
      <c r="V813" s="17">
        <v>3656000</v>
      </c>
      <c r="W813" s="17">
        <v>3656000</v>
      </c>
      <c r="X813" s="17">
        <v>3656000</v>
      </c>
    </row>
    <row r="814" spans="2:24">
      <c r="B814" s="20">
        <v>2</v>
      </c>
      <c r="C814" s="25">
        <v>5124000</v>
      </c>
      <c r="D814" s="11">
        <f>IF(AND($N814&gt;' '!F$13,' '!F$13&gt;=$C814),1,0)</f>
        <v>0</v>
      </c>
      <c r="E814" s="11">
        <f>IF(AND($N814&gt;' '!G$13,' '!G$13&gt;=$C814),1,0)</f>
        <v>0</v>
      </c>
      <c r="F814" s="11">
        <f>IF(AND($N814&gt;' '!H$13,' '!H$13&gt;=$C814),1,0)</f>
        <v>0</v>
      </c>
      <c r="G814" s="11">
        <f>IF(AND($N814&gt;' '!I$13,' '!I$13&gt;=$C814),1,0)</f>
        <v>0</v>
      </c>
      <c r="H814" s="11">
        <f>IF(AND($N814&gt;' '!J$13,' '!J$13&gt;=$C814),1,0)</f>
        <v>0</v>
      </c>
      <c r="I814" s="11">
        <f>IF(AND($N814&gt;' '!K$13,' '!K$13&gt;=$C814),1,0)</f>
        <v>0</v>
      </c>
      <c r="J814" s="11">
        <f>IF(AND($N814&gt;' '!L$13,' '!L$13&gt;=$C814),1,0)</f>
        <v>0</v>
      </c>
      <c r="K814" s="11">
        <f>IF(AND($N814&gt;' '!M$13,' '!M$13&gt;=$C814),1,0)</f>
        <v>0</v>
      </c>
      <c r="L814" s="11">
        <f>IF(AND($N814&gt;' '!N$13,' '!N$13&gt;=$C814),1,0)</f>
        <v>0</v>
      </c>
      <c r="M814" s="11">
        <f>IF(AND($N814&gt;' '!O$13,' '!O$13&gt;=$C814),1,0)</f>
        <v>0</v>
      </c>
      <c r="N814" s="25">
        <v>5128000</v>
      </c>
      <c r="O814" s="17">
        <v>3659200</v>
      </c>
      <c r="P814" s="17">
        <v>3659200</v>
      </c>
      <c r="Q814" s="17">
        <v>3659200</v>
      </c>
      <c r="R814" s="17">
        <v>3659200</v>
      </c>
      <c r="S814" s="17">
        <v>3659200</v>
      </c>
      <c r="T814" s="17">
        <v>3659200</v>
      </c>
      <c r="U814" s="17">
        <v>3659200</v>
      </c>
      <c r="V814" s="17">
        <v>3659200</v>
      </c>
      <c r="W814" s="17">
        <v>3659200</v>
      </c>
      <c r="X814" s="17">
        <v>3659200</v>
      </c>
    </row>
    <row r="815" spans="2:24">
      <c r="B815" s="20">
        <v>3</v>
      </c>
      <c r="C815" s="26">
        <v>5128000</v>
      </c>
      <c r="D815" s="11">
        <f>IF(AND($N815&gt;' '!F$13,' '!F$13&gt;=$C815),1,0)</f>
        <v>0</v>
      </c>
      <c r="E815" s="11">
        <f>IF(AND($N815&gt;' '!G$13,' '!G$13&gt;=$C815),1,0)</f>
        <v>0</v>
      </c>
      <c r="F815" s="11">
        <f>IF(AND($N815&gt;' '!H$13,' '!H$13&gt;=$C815),1,0)</f>
        <v>0</v>
      </c>
      <c r="G815" s="11">
        <f>IF(AND($N815&gt;' '!I$13,' '!I$13&gt;=$C815),1,0)</f>
        <v>0</v>
      </c>
      <c r="H815" s="11">
        <f>IF(AND($N815&gt;' '!J$13,' '!J$13&gt;=$C815),1,0)</f>
        <v>0</v>
      </c>
      <c r="I815" s="11">
        <f>IF(AND($N815&gt;' '!K$13,' '!K$13&gt;=$C815),1,0)</f>
        <v>0</v>
      </c>
      <c r="J815" s="11">
        <f>IF(AND($N815&gt;' '!L$13,' '!L$13&gt;=$C815),1,0)</f>
        <v>0</v>
      </c>
      <c r="K815" s="11">
        <f>IF(AND($N815&gt;' '!M$13,' '!M$13&gt;=$C815),1,0)</f>
        <v>0</v>
      </c>
      <c r="L815" s="11">
        <f>IF(AND($N815&gt;' '!N$13,' '!N$13&gt;=$C815),1,0)</f>
        <v>0</v>
      </c>
      <c r="M815" s="11">
        <f>IF(AND($N815&gt;' '!O$13,' '!O$13&gt;=$C815),1,0)</f>
        <v>0</v>
      </c>
      <c r="N815" s="26">
        <v>5132000</v>
      </c>
      <c r="O815" s="17">
        <v>3662400</v>
      </c>
      <c r="P815" s="17">
        <v>3662400</v>
      </c>
      <c r="Q815" s="17">
        <v>3662400</v>
      </c>
      <c r="R815" s="17">
        <v>3662400</v>
      </c>
      <c r="S815" s="17">
        <v>3662400</v>
      </c>
      <c r="T815" s="17">
        <v>3662400</v>
      </c>
      <c r="U815" s="17">
        <v>3662400</v>
      </c>
      <c r="V815" s="17">
        <v>3662400</v>
      </c>
      <c r="W815" s="17">
        <v>3662400</v>
      </c>
      <c r="X815" s="17">
        <v>3662400</v>
      </c>
    </row>
    <row r="816" spans="2:24">
      <c r="B816" s="20">
        <v>4</v>
      </c>
      <c r="C816" s="25">
        <v>5132000</v>
      </c>
      <c r="D816" s="11">
        <f>IF(AND($N816&gt;' '!F$13,' '!F$13&gt;=$C816),1,0)</f>
        <v>0</v>
      </c>
      <c r="E816" s="11">
        <f>IF(AND($N816&gt;' '!G$13,' '!G$13&gt;=$C816),1,0)</f>
        <v>0</v>
      </c>
      <c r="F816" s="11">
        <f>IF(AND($N816&gt;' '!H$13,' '!H$13&gt;=$C816),1,0)</f>
        <v>0</v>
      </c>
      <c r="G816" s="11">
        <f>IF(AND($N816&gt;' '!I$13,' '!I$13&gt;=$C816),1,0)</f>
        <v>0</v>
      </c>
      <c r="H816" s="11">
        <f>IF(AND($N816&gt;' '!J$13,' '!J$13&gt;=$C816),1,0)</f>
        <v>0</v>
      </c>
      <c r="I816" s="11">
        <f>IF(AND($N816&gt;' '!K$13,' '!K$13&gt;=$C816),1,0)</f>
        <v>0</v>
      </c>
      <c r="J816" s="11">
        <f>IF(AND($N816&gt;' '!L$13,' '!L$13&gt;=$C816),1,0)</f>
        <v>0</v>
      </c>
      <c r="K816" s="11">
        <f>IF(AND($N816&gt;' '!M$13,' '!M$13&gt;=$C816),1,0)</f>
        <v>0</v>
      </c>
      <c r="L816" s="11">
        <f>IF(AND($N816&gt;' '!N$13,' '!N$13&gt;=$C816),1,0)</f>
        <v>0</v>
      </c>
      <c r="M816" s="11">
        <f>IF(AND($N816&gt;' '!O$13,' '!O$13&gt;=$C816),1,0)</f>
        <v>0</v>
      </c>
      <c r="N816" s="25">
        <v>5136000</v>
      </c>
      <c r="O816" s="17">
        <v>3665600</v>
      </c>
      <c r="P816" s="17">
        <v>3665600</v>
      </c>
      <c r="Q816" s="17">
        <v>3665600</v>
      </c>
      <c r="R816" s="17">
        <v>3665600</v>
      </c>
      <c r="S816" s="17">
        <v>3665600</v>
      </c>
      <c r="T816" s="17">
        <v>3665600</v>
      </c>
      <c r="U816" s="17">
        <v>3665600</v>
      </c>
      <c r="V816" s="17">
        <v>3665600</v>
      </c>
      <c r="W816" s="17">
        <v>3665600</v>
      </c>
      <c r="X816" s="17">
        <v>3665600</v>
      </c>
    </row>
    <row r="817" spans="2:24">
      <c r="B817" s="18">
        <v>5</v>
      </c>
      <c r="C817" s="25">
        <v>5136000</v>
      </c>
      <c r="D817" s="11">
        <f>IF(AND($N817&gt;' '!F$13,' '!F$13&gt;=$C817),1,0)</f>
        <v>0</v>
      </c>
      <c r="E817" s="11">
        <f>IF(AND($N817&gt;' '!G$13,' '!G$13&gt;=$C817),1,0)</f>
        <v>0</v>
      </c>
      <c r="F817" s="11">
        <f>IF(AND($N817&gt;' '!H$13,' '!H$13&gt;=$C817),1,0)</f>
        <v>0</v>
      </c>
      <c r="G817" s="11">
        <f>IF(AND($N817&gt;' '!I$13,' '!I$13&gt;=$C817),1,0)</f>
        <v>0</v>
      </c>
      <c r="H817" s="11">
        <f>IF(AND($N817&gt;' '!J$13,' '!J$13&gt;=$C817),1,0)</f>
        <v>0</v>
      </c>
      <c r="I817" s="11">
        <f>IF(AND($N817&gt;' '!K$13,' '!K$13&gt;=$C817),1,0)</f>
        <v>0</v>
      </c>
      <c r="J817" s="11">
        <f>IF(AND($N817&gt;' '!L$13,' '!L$13&gt;=$C817),1,0)</f>
        <v>0</v>
      </c>
      <c r="K817" s="11">
        <f>IF(AND($N817&gt;' '!M$13,' '!M$13&gt;=$C817),1,0)</f>
        <v>0</v>
      </c>
      <c r="L817" s="11">
        <f>IF(AND($N817&gt;' '!N$13,' '!N$13&gt;=$C817),1,0)</f>
        <v>0</v>
      </c>
      <c r="M817" s="11">
        <f>IF(AND($N817&gt;' '!O$13,' '!O$13&gt;=$C817),1,0)</f>
        <v>0</v>
      </c>
      <c r="N817" s="25">
        <v>5140000</v>
      </c>
      <c r="O817" s="17">
        <v>3668800</v>
      </c>
      <c r="P817" s="17">
        <v>3668800</v>
      </c>
      <c r="Q817" s="17">
        <v>3668800</v>
      </c>
      <c r="R817" s="17">
        <v>3668800</v>
      </c>
      <c r="S817" s="17">
        <v>3668800</v>
      </c>
      <c r="T817" s="17">
        <v>3668800</v>
      </c>
      <c r="U817" s="17">
        <v>3668800</v>
      </c>
      <c r="V817" s="17">
        <v>3668800</v>
      </c>
      <c r="W817" s="17">
        <v>3668800</v>
      </c>
      <c r="X817" s="17">
        <v>3668800</v>
      </c>
    </row>
    <row r="818" spans="2:24">
      <c r="B818" s="20">
        <v>1</v>
      </c>
      <c r="C818" s="25">
        <v>5140000</v>
      </c>
      <c r="D818" s="11">
        <f>IF(AND($N818&gt;' '!F$13,' '!F$13&gt;=$C818),1,0)</f>
        <v>0</v>
      </c>
      <c r="E818" s="11">
        <f>IF(AND($N818&gt;' '!G$13,' '!G$13&gt;=$C818),1,0)</f>
        <v>0</v>
      </c>
      <c r="F818" s="11">
        <f>IF(AND($N818&gt;' '!H$13,' '!H$13&gt;=$C818),1,0)</f>
        <v>0</v>
      </c>
      <c r="G818" s="11">
        <f>IF(AND($N818&gt;' '!I$13,' '!I$13&gt;=$C818),1,0)</f>
        <v>0</v>
      </c>
      <c r="H818" s="11">
        <f>IF(AND($N818&gt;' '!J$13,' '!J$13&gt;=$C818),1,0)</f>
        <v>0</v>
      </c>
      <c r="I818" s="11">
        <f>IF(AND($N818&gt;' '!K$13,' '!K$13&gt;=$C818),1,0)</f>
        <v>0</v>
      </c>
      <c r="J818" s="11">
        <f>IF(AND($N818&gt;' '!L$13,' '!L$13&gt;=$C818),1,0)</f>
        <v>0</v>
      </c>
      <c r="K818" s="11">
        <f>IF(AND($N818&gt;' '!M$13,' '!M$13&gt;=$C818),1,0)</f>
        <v>0</v>
      </c>
      <c r="L818" s="11">
        <f>IF(AND($N818&gt;' '!N$13,' '!N$13&gt;=$C818),1,0)</f>
        <v>0</v>
      </c>
      <c r="M818" s="11">
        <f>IF(AND($N818&gt;' '!O$13,' '!O$13&gt;=$C818),1,0)</f>
        <v>0</v>
      </c>
      <c r="N818" s="25">
        <v>5144000</v>
      </c>
      <c r="O818" s="17">
        <v>3672000</v>
      </c>
      <c r="P818" s="17">
        <v>3672000</v>
      </c>
      <c r="Q818" s="17">
        <v>3672000</v>
      </c>
      <c r="R818" s="17">
        <v>3672000</v>
      </c>
      <c r="S818" s="17">
        <v>3672000</v>
      </c>
      <c r="T818" s="17">
        <v>3672000</v>
      </c>
      <c r="U818" s="17">
        <v>3672000</v>
      </c>
      <c r="V818" s="17">
        <v>3672000</v>
      </c>
      <c r="W818" s="17">
        <v>3672000</v>
      </c>
      <c r="X818" s="17">
        <v>3672000</v>
      </c>
    </row>
    <row r="819" spans="2:24">
      <c r="B819" s="20">
        <v>2</v>
      </c>
      <c r="C819" s="25">
        <v>5144000</v>
      </c>
      <c r="D819" s="11">
        <f>IF(AND($N819&gt;' '!F$13,' '!F$13&gt;=$C819),1,0)</f>
        <v>0</v>
      </c>
      <c r="E819" s="11">
        <f>IF(AND($N819&gt;' '!G$13,' '!G$13&gt;=$C819),1,0)</f>
        <v>0</v>
      </c>
      <c r="F819" s="11">
        <f>IF(AND($N819&gt;' '!H$13,' '!H$13&gt;=$C819),1,0)</f>
        <v>0</v>
      </c>
      <c r="G819" s="11">
        <f>IF(AND($N819&gt;' '!I$13,' '!I$13&gt;=$C819),1,0)</f>
        <v>0</v>
      </c>
      <c r="H819" s="11">
        <f>IF(AND($N819&gt;' '!J$13,' '!J$13&gt;=$C819),1,0)</f>
        <v>0</v>
      </c>
      <c r="I819" s="11">
        <f>IF(AND($N819&gt;' '!K$13,' '!K$13&gt;=$C819),1,0)</f>
        <v>0</v>
      </c>
      <c r="J819" s="11">
        <f>IF(AND($N819&gt;' '!L$13,' '!L$13&gt;=$C819),1,0)</f>
        <v>0</v>
      </c>
      <c r="K819" s="11">
        <f>IF(AND($N819&gt;' '!M$13,' '!M$13&gt;=$C819),1,0)</f>
        <v>0</v>
      </c>
      <c r="L819" s="11">
        <f>IF(AND($N819&gt;' '!N$13,' '!N$13&gt;=$C819),1,0)</f>
        <v>0</v>
      </c>
      <c r="M819" s="11">
        <f>IF(AND($N819&gt;' '!O$13,' '!O$13&gt;=$C819),1,0)</f>
        <v>0</v>
      </c>
      <c r="N819" s="25">
        <v>5148000</v>
      </c>
      <c r="O819" s="17">
        <v>3675200</v>
      </c>
      <c r="P819" s="17">
        <v>3675200</v>
      </c>
      <c r="Q819" s="17">
        <v>3675200</v>
      </c>
      <c r="R819" s="17">
        <v>3675200</v>
      </c>
      <c r="S819" s="17">
        <v>3675200</v>
      </c>
      <c r="T819" s="17">
        <v>3675200</v>
      </c>
      <c r="U819" s="17">
        <v>3675200</v>
      </c>
      <c r="V819" s="17">
        <v>3675200</v>
      </c>
      <c r="W819" s="17">
        <v>3675200</v>
      </c>
      <c r="X819" s="17">
        <v>3675200</v>
      </c>
    </row>
    <row r="820" spans="2:24">
      <c r="B820" s="20">
        <v>3</v>
      </c>
      <c r="C820" s="26">
        <v>5148000</v>
      </c>
      <c r="D820" s="11">
        <f>IF(AND($N820&gt;' '!F$13,' '!F$13&gt;=$C820),1,0)</f>
        <v>0</v>
      </c>
      <c r="E820" s="11">
        <f>IF(AND($N820&gt;' '!G$13,' '!G$13&gt;=$C820),1,0)</f>
        <v>0</v>
      </c>
      <c r="F820" s="11">
        <f>IF(AND($N820&gt;' '!H$13,' '!H$13&gt;=$C820),1,0)</f>
        <v>0</v>
      </c>
      <c r="G820" s="11">
        <f>IF(AND($N820&gt;' '!I$13,' '!I$13&gt;=$C820),1,0)</f>
        <v>0</v>
      </c>
      <c r="H820" s="11">
        <f>IF(AND($N820&gt;' '!J$13,' '!J$13&gt;=$C820),1,0)</f>
        <v>0</v>
      </c>
      <c r="I820" s="11">
        <f>IF(AND($N820&gt;' '!K$13,' '!K$13&gt;=$C820),1,0)</f>
        <v>0</v>
      </c>
      <c r="J820" s="11">
        <f>IF(AND($N820&gt;' '!L$13,' '!L$13&gt;=$C820),1,0)</f>
        <v>0</v>
      </c>
      <c r="K820" s="11">
        <f>IF(AND($N820&gt;' '!M$13,' '!M$13&gt;=$C820),1,0)</f>
        <v>0</v>
      </c>
      <c r="L820" s="11">
        <f>IF(AND($N820&gt;' '!N$13,' '!N$13&gt;=$C820),1,0)</f>
        <v>0</v>
      </c>
      <c r="M820" s="11">
        <f>IF(AND($N820&gt;' '!O$13,' '!O$13&gt;=$C820),1,0)</f>
        <v>0</v>
      </c>
      <c r="N820" s="26">
        <v>5152000</v>
      </c>
      <c r="O820" s="17">
        <v>3678400</v>
      </c>
      <c r="P820" s="17">
        <v>3678400</v>
      </c>
      <c r="Q820" s="17">
        <v>3678400</v>
      </c>
      <c r="R820" s="17">
        <v>3678400</v>
      </c>
      <c r="S820" s="17">
        <v>3678400</v>
      </c>
      <c r="T820" s="17">
        <v>3678400</v>
      </c>
      <c r="U820" s="17">
        <v>3678400</v>
      </c>
      <c r="V820" s="17">
        <v>3678400</v>
      </c>
      <c r="W820" s="17">
        <v>3678400</v>
      </c>
      <c r="X820" s="17">
        <v>3678400</v>
      </c>
    </row>
    <row r="821" spans="2:24">
      <c r="B821" s="20">
        <v>4</v>
      </c>
      <c r="C821" s="25">
        <v>5152000</v>
      </c>
      <c r="D821" s="11">
        <f>IF(AND($N821&gt;' '!F$13,' '!F$13&gt;=$C821),1,0)</f>
        <v>0</v>
      </c>
      <c r="E821" s="11">
        <f>IF(AND($N821&gt;' '!G$13,' '!G$13&gt;=$C821),1,0)</f>
        <v>0</v>
      </c>
      <c r="F821" s="11">
        <f>IF(AND($N821&gt;' '!H$13,' '!H$13&gt;=$C821),1,0)</f>
        <v>0</v>
      </c>
      <c r="G821" s="11">
        <f>IF(AND($N821&gt;' '!I$13,' '!I$13&gt;=$C821),1,0)</f>
        <v>0</v>
      </c>
      <c r="H821" s="11">
        <f>IF(AND($N821&gt;' '!J$13,' '!J$13&gt;=$C821),1,0)</f>
        <v>0</v>
      </c>
      <c r="I821" s="11">
        <f>IF(AND($N821&gt;' '!K$13,' '!K$13&gt;=$C821),1,0)</f>
        <v>0</v>
      </c>
      <c r="J821" s="11">
        <f>IF(AND($N821&gt;' '!L$13,' '!L$13&gt;=$C821),1,0)</f>
        <v>0</v>
      </c>
      <c r="K821" s="11">
        <f>IF(AND($N821&gt;' '!M$13,' '!M$13&gt;=$C821),1,0)</f>
        <v>0</v>
      </c>
      <c r="L821" s="11">
        <f>IF(AND($N821&gt;' '!N$13,' '!N$13&gt;=$C821),1,0)</f>
        <v>0</v>
      </c>
      <c r="M821" s="11">
        <f>IF(AND($N821&gt;' '!O$13,' '!O$13&gt;=$C821),1,0)</f>
        <v>0</v>
      </c>
      <c r="N821" s="25">
        <v>5156000</v>
      </c>
      <c r="O821" s="17">
        <v>3681600</v>
      </c>
      <c r="P821" s="17">
        <v>3681600</v>
      </c>
      <c r="Q821" s="17">
        <v>3681600</v>
      </c>
      <c r="R821" s="17">
        <v>3681600</v>
      </c>
      <c r="S821" s="17">
        <v>3681600</v>
      </c>
      <c r="T821" s="17">
        <v>3681600</v>
      </c>
      <c r="U821" s="17">
        <v>3681600</v>
      </c>
      <c r="V821" s="17">
        <v>3681600</v>
      </c>
      <c r="W821" s="17">
        <v>3681600</v>
      </c>
      <c r="X821" s="17">
        <v>3681600</v>
      </c>
    </row>
    <row r="822" spans="2:24">
      <c r="B822" s="18">
        <v>5</v>
      </c>
      <c r="C822" s="25">
        <v>5156000</v>
      </c>
      <c r="D822" s="11">
        <f>IF(AND($N822&gt;' '!F$13,' '!F$13&gt;=$C822),1,0)</f>
        <v>0</v>
      </c>
      <c r="E822" s="11">
        <f>IF(AND($N822&gt;' '!G$13,' '!G$13&gt;=$C822),1,0)</f>
        <v>0</v>
      </c>
      <c r="F822" s="11">
        <f>IF(AND($N822&gt;' '!H$13,' '!H$13&gt;=$C822),1,0)</f>
        <v>0</v>
      </c>
      <c r="G822" s="11">
        <f>IF(AND($N822&gt;' '!I$13,' '!I$13&gt;=$C822),1,0)</f>
        <v>0</v>
      </c>
      <c r="H822" s="11">
        <f>IF(AND($N822&gt;' '!J$13,' '!J$13&gt;=$C822),1,0)</f>
        <v>0</v>
      </c>
      <c r="I822" s="11">
        <f>IF(AND($N822&gt;' '!K$13,' '!K$13&gt;=$C822),1,0)</f>
        <v>0</v>
      </c>
      <c r="J822" s="11">
        <f>IF(AND($N822&gt;' '!L$13,' '!L$13&gt;=$C822),1,0)</f>
        <v>0</v>
      </c>
      <c r="K822" s="11">
        <f>IF(AND($N822&gt;' '!M$13,' '!M$13&gt;=$C822),1,0)</f>
        <v>0</v>
      </c>
      <c r="L822" s="11">
        <f>IF(AND($N822&gt;' '!N$13,' '!N$13&gt;=$C822),1,0)</f>
        <v>0</v>
      </c>
      <c r="M822" s="11">
        <f>IF(AND($N822&gt;' '!O$13,' '!O$13&gt;=$C822),1,0)</f>
        <v>0</v>
      </c>
      <c r="N822" s="25">
        <v>5160000</v>
      </c>
      <c r="O822" s="17">
        <v>3684800</v>
      </c>
      <c r="P822" s="17">
        <v>3684800</v>
      </c>
      <c r="Q822" s="17">
        <v>3684800</v>
      </c>
      <c r="R822" s="17">
        <v>3684800</v>
      </c>
      <c r="S822" s="17">
        <v>3684800</v>
      </c>
      <c r="T822" s="17">
        <v>3684800</v>
      </c>
      <c r="U822" s="17">
        <v>3684800</v>
      </c>
      <c r="V822" s="17">
        <v>3684800</v>
      </c>
      <c r="W822" s="17">
        <v>3684800</v>
      </c>
      <c r="X822" s="17">
        <v>3684800</v>
      </c>
    </row>
    <row r="823" spans="2:24">
      <c r="B823" s="20">
        <v>1</v>
      </c>
      <c r="C823" s="25">
        <v>5160000</v>
      </c>
      <c r="D823" s="11">
        <f>IF(AND($N823&gt;' '!F$13,' '!F$13&gt;=$C823),1,0)</f>
        <v>0</v>
      </c>
      <c r="E823" s="11">
        <f>IF(AND($N823&gt;' '!G$13,' '!G$13&gt;=$C823),1,0)</f>
        <v>0</v>
      </c>
      <c r="F823" s="11">
        <f>IF(AND($N823&gt;' '!H$13,' '!H$13&gt;=$C823),1,0)</f>
        <v>0</v>
      </c>
      <c r="G823" s="11">
        <f>IF(AND($N823&gt;' '!I$13,' '!I$13&gt;=$C823),1,0)</f>
        <v>0</v>
      </c>
      <c r="H823" s="11">
        <f>IF(AND($N823&gt;' '!J$13,' '!J$13&gt;=$C823),1,0)</f>
        <v>0</v>
      </c>
      <c r="I823" s="11">
        <f>IF(AND($N823&gt;' '!K$13,' '!K$13&gt;=$C823),1,0)</f>
        <v>0</v>
      </c>
      <c r="J823" s="11">
        <f>IF(AND($N823&gt;' '!L$13,' '!L$13&gt;=$C823),1,0)</f>
        <v>0</v>
      </c>
      <c r="K823" s="11">
        <f>IF(AND($N823&gt;' '!M$13,' '!M$13&gt;=$C823),1,0)</f>
        <v>0</v>
      </c>
      <c r="L823" s="11">
        <f>IF(AND($N823&gt;' '!N$13,' '!N$13&gt;=$C823),1,0)</f>
        <v>0</v>
      </c>
      <c r="M823" s="11">
        <f>IF(AND($N823&gt;' '!O$13,' '!O$13&gt;=$C823),1,0)</f>
        <v>0</v>
      </c>
      <c r="N823" s="25">
        <v>5164000</v>
      </c>
      <c r="O823" s="17">
        <v>3688000</v>
      </c>
      <c r="P823" s="17">
        <v>3688000</v>
      </c>
      <c r="Q823" s="17">
        <v>3688000</v>
      </c>
      <c r="R823" s="17">
        <v>3688000</v>
      </c>
      <c r="S823" s="17">
        <v>3688000</v>
      </c>
      <c r="T823" s="17">
        <v>3688000</v>
      </c>
      <c r="U823" s="17">
        <v>3688000</v>
      </c>
      <c r="V823" s="17">
        <v>3688000</v>
      </c>
      <c r="W823" s="17">
        <v>3688000</v>
      </c>
      <c r="X823" s="17">
        <v>3688000</v>
      </c>
    </row>
    <row r="824" spans="2:24">
      <c r="B824" s="20">
        <v>2</v>
      </c>
      <c r="C824" s="25">
        <v>5164000</v>
      </c>
      <c r="D824" s="11">
        <f>IF(AND($N824&gt;' '!F$13,' '!F$13&gt;=$C824),1,0)</f>
        <v>0</v>
      </c>
      <c r="E824" s="11">
        <f>IF(AND($N824&gt;' '!G$13,' '!G$13&gt;=$C824),1,0)</f>
        <v>0</v>
      </c>
      <c r="F824" s="11">
        <f>IF(AND($N824&gt;' '!H$13,' '!H$13&gt;=$C824),1,0)</f>
        <v>0</v>
      </c>
      <c r="G824" s="11">
        <f>IF(AND($N824&gt;' '!I$13,' '!I$13&gt;=$C824),1,0)</f>
        <v>0</v>
      </c>
      <c r="H824" s="11">
        <f>IF(AND($N824&gt;' '!J$13,' '!J$13&gt;=$C824),1,0)</f>
        <v>0</v>
      </c>
      <c r="I824" s="11">
        <f>IF(AND($N824&gt;' '!K$13,' '!K$13&gt;=$C824),1,0)</f>
        <v>0</v>
      </c>
      <c r="J824" s="11">
        <f>IF(AND($N824&gt;' '!L$13,' '!L$13&gt;=$C824),1,0)</f>
        <v>0</v>
      </c>
      <c r="K824" s="11">
        <f>IF(AND($N824&gt;' '!M$13,' '!M$13&gt;=$C824),1,0)</f>
        <v>0</v>
      </c>
      <c r="L824" s="11">
        <f>IF(AND($N824&gt;' '!N$13,' '!N$13&gt;=$C824),1,0)</f>
        <v>0</v>
      </c>
      <c r="M824" s="11">
        <f>IF(AND($N824&gt;' '!O$13,' '!O$13&gt;=$C824),1,0)</f>
        <v>0</v>
      </c>
      <c r="N824" s="25">
        <v>5168000</v>
      </c>
      <c r="O824" s="17">
        <v>3691200</v>
      </c>
      <c r="P824" s="17">
        <v>3691200</v>
      </c>
      <c r="Q824" s="17">
        <v>3691200</v>
      </c>
      <c r="R824" s="17">
        <v>3691200</v>
      </c>
      <c r="S824" s="17">
        <v>3691200</v>
      </c>
      <c r="T824" s="17">
        <v>3691200</v>
      </c>
      <c r="U824" s="17">
        <v>3691200</v>
      </c>
      <c r="V824" s="17">
        <v>3691200</v>
      </c>
      <c r="W824" s="17">
        <v>3691200</v>
      </c>
      <c r="X824" s="17">
        <v>3691200</v>
      </c>
    </row>
    <row r="825" spans="2:24">
      <c r="B825" s="20">
        <v>3</v>
      </c>
      <c r="C825" s="26">
        <v>5168000</v>
      </c>
      <c r="D825" s="11">
        <f>IF(AND($N825&gt;' '!F$13,' '!F$13&gt;=$C825),1,0)</f>
        <v>0</v>
      </c>
      <c r="E825" s="11">
        <f>IF(AND($N825&gt;' '!G$13,' '!G$13&gt;=$C825),1,0)</f>
        <v>0</v>
      </c>
      <c r="F825" s="11">
        <f>IF(AND($N825&gt;' '!H$13,' '!H$13&gt;=$C825),1,0)</f>
        <v>0</v>
      </c>
      <c r="G825" s="11">
        <f>IF(AND($N825&gt;' '!I$13,' '!I$13&gt;=$C825),1,0)</f>
        <v>0</v>
      </c>
      <c r="H825" s="11">
        <f>IF(AND($N825&gt;' '!J$13,' '!J$13&gt;=$C825),1,0)</f>
        <v>0</v>
      </c>
      <c r="I825" s="11">
        <f>IF(AND($N825&gt;' '!K$13,' '!K$13&gt;=$C825),1,0)</f>
        <v>0</v>
      </c>
      <c r="J825" s="11">
        <f>IF(AND($N825&gt;' '!L$13,' '!L$13&gt;=$C825),1,0)</f>
        <v>0</v>
      </c>
      <c r="K825" s="11">
        <f>IF(AND($N825&gt;' '!M$13,' '!M$13&gt;=$C825),1,0)</f>
        <v>0</v>
      </c>
      <c r="L825" s="11">
        <f>IF(AND($N825&gt;' '!N$13,' '!N$13&gt;=$C825),1,0)</f>
        <v>0</v>
      </c>
      <c r="M825" s="11">
        <f>IF(AND($N825&gt;' '!O$13,' '!O$13&gt;=$C825),1,0)</f>
        <v>0</v>
      </c>
      <c r="N825" s="26">
        <v>5172000</v>
      </c>
      <c r="O825" s="17">
        <v>3694400</v>
      </c>
      <c r="P825" s="17">
        <v>3694400</v>
      </c>
      <c r="Q825" s="17">
        <v>3694400</v>
      </c>
      <c r="R825" s="17">
        <v>3694400</v>
      </c>
      <c r="S825" s="17">
        <v>3694400</v>
      </c>
      <c r="T825" s="17">
        <v>3694400</v>
      </c>
      <c r="U825" s="17">
        <v>3694400</v>
      </c>
      <c r="V825" s="17">
        <v>3694400</v>
      </c>
      <c r="W825" s="17">
        <v>3694400</v>
      </c>
      <c r="X825" s="17">
        <v>3694400</v>
      </c>
    </row>
    <row r="826" spans="2:24">
      <c r="B826" s="20">
        <v>4</v>
      </c>
      <c r="C826" s="25">
        <v>5172000</v>
      </c>
      <c r="D826" s="11">
        <f>IF(AND($N826&gt;' '!F$13,' '!F$13&gt;=$C826),1,0)</f>
        <v>0</v>
      </c>
      <c r="E826" s="11">
        <f>IF(AND($N826&gt;' '!G$13,' '!G$13&gt;=$C826),1,0)</f>
        <v>0</v>
      </c>
      <c r="F826" s="11">
        <f>IF(AND($N826&gt;' '!H$13,' '!H$13&gt;=$C826),1,0)</f>
        <v>0</v>
      </c>
      <c r="G826" s="11">
        <f>IF(AND($N826&gt;' '!I$13,' '!I$13&gt;=$C826),1,0)</f>
        <v>0</v>
      </c>
      <c r="H826" s="11">
        <f>IF(AND($N826&gt;' '!J$13,' '!J$13&gt;=$C826),1,0)</f>
        <v>0</v>
      </c>
      <c r="I826" s="11">
        <f>IF(AND($N826&gt;' '!K$13,' '!K$13&gt;=$C826),1,0)</f>
        <v>0</v>
      </c>
      <c r="J826" s="11">
        <f>IF(AND($N826&gt;' '!L$13,' '!L$13&gt;=$C826),1,0)</f>
        <v>0</v>
      </c>
      <c r="K826" s="11">
        <f>IF(AND($N826&gt;' '!M$13,' '!M$13&gt;=$C826),1,0)</f>
        <v>0</v>
      </c>
      <c r="L826" s="11">
        <f>IF(AND($N826&gt;' '!N$13,' '!N$13&gt;=$C826),1,0)</f>
        <v>0</v>
      </c>
      <c r="M826" s="11">
        <f>IF(AND($N826&gt;' '!O$13,' '!O$13&gt;=$C826),1,0)</f>
        <v>0</v>
      </c>
      <c r="N826" s="25">
        <v>5176000</v>
      </c>
      <c r="O826" s="17">
        <v>3697600</v>
      </c>
      <c r="P826" s="17">
        <v>3697600</v>
      </c>
      <c r="Q826" s="17">
        <v>3697600</v>
      </c>
      <c r="R826" s="17">
        <v>3697600</v>
      </c>
      <c r="S826" s="17">
        <v>3697600</v>
      </c>
      <c r="T826" s="17">
        <v>3697600</v>
      </c>
      <c r="U826" s="17">
        <v>3697600</v>
      </c>
      <c r="V826" s="17">
        <v>3697600</v>
      </c>
      <c r="W826" s="17">
        <v>3697600</v>
      </c>
      <c r="X826" s="17">
        <v>3697600</v>
      </c>
    </row>
    <row r="827" spans="2:24">
      <c r="B827" s="18">
        <v>5</v>
      </c>
      <c r="C827" s="25">
        <v>5176000</v>
      </c>
      <c r="D827" s="11">
        <f>IF(AND($N827&gt;' '!F$13,' '!F$13&gt;=$C827),1,0)</f>
        <v>0</v>
      </c>
      <c r="E827" s="11">
        <f>IF(AND($N827&gt;' '!G$13,' '!G$13&gt;=$C827),1,0)</f>
        <v>0</v>
      </c>
      <c r="F827" s="11">
        <f>IF(AND($N827&gt;' '!H$13,' '!H$13&gt;=$C827),1,0)</f>
        <v>0</v>
      </c>
      <c r="G827" s="11">
        <f>IF(AND($N827&gt;' '!I$13,' '!I$13&gt;=$C827),1,0)</f>
        <v>0</v>
      </c>
      <c r="H827" s="11">
        <f>IF(AND($N827&gt;' '!J$13,' '!J$13&gt;=$C827),1,0)</f>
        <v>0</v>
      </c>
      <c r="I827" s="11">
        <f>IF(AND($N827&gt;' '!K$13,' '!K$13&gt;=$C827),1,0)</f>
        <v>0</v>
      </c>
      <c r="J827" s="11">
        <f>IF(AND($N827&gt;' '!L$13,' '!L$13&gt;=$C827),1,0)</f>
        <v>0</v>
      </c>
      <c r="K827" s="11">
        <f>IF(AND($N827&gt;' '!M$13,' '!M$13&gt;=$C827),1,0)</f>
        <v>0</v>
      </c>
      <c r="L827" s="11">
        <f>IF(AND($N827&gt;' '!N$13,' '!N$13&gt;=$C827),1,0)</f>
        <v>0</v>
      </c>
      <c r="M827" s="11">
        <f>IF(AND($N827&gt;' '!O$13,' '!O$13&gt;=$C827),1,0)</f>
        <v>0</v>
      </c>
      <c r="N827" s="25">
        <v>5180000</v>
      </c>
      <c r="O827" s="17">
        <v>3700800</v>
      </c>
      <c r="P827" s="17">
        <v>3700800</v>
      </c>
      <c r="Q827" s="17">
        <v>3700800</v>
      </c>
      <c r="R827" s="17">
        <v>3700800</v>
      </c>
      <c r="S827" s="17">
        <v>3700800</v>
      </c>
      <c r="T827" s="17">
        <v>3700800</v>
      </c>
      <c r="U827" s="17">
        <v>3700800</v>
      </c>
      <c r="V827" s="17">
        <v>3700800</v>
      </c>
      <c r="W827" s="17">
        <v>3700800</v>
      </c>
      <c r="X827" s="17">
        <v>3700800</v>
      </c>
    </row>
    <row r="828" spans="2:24">
      <c r="B828" s="20">
        <v>1</v>
      </c>
      <c r="C828" s="25">
        <v>5180000</v>
      </c>
      <c r="D828" s="11">
        <f>IF(AND($N828&gt;' '!F$13,' '!F$13&gt;=$C828),1,0)</f>
        <v>0</v>
      </c>
      <c r="E828" s="11">
        <f>IF(AND($N828&gt;' '!G$13,' '!G$13&gt;=$C828),1,0)</f>
        <v>0</v>
      </c>
      <c r="F828" s="11">
        <f>IF(AND($N828&gt;' '!H$13,' '!H$13&gt;=$C828),1,0)</f>
        <v>0</v>
      </c>
      <c r="G828" s="11">
        <f>IF(AND($N828&gt;' '!I$13,' '!I$13&gt;=$C828),1,0)</f>
        <v>0</v>
      </c>
      <c r="H828" s="11">
        <f>IF(AND($N828&gt;' '!J$13,' '!J$13&gt;=$C828),1,0)</f>
        <v>0</v>
      </c>
      <c r="I828" s="11">
        <f>IF(AND($N828&gt;' '!K$13,' '!K$13&gt;=$C828),1,0)</f>
        <v>0</v>
      </c>
      <c r="J828" s="11">
        <f>IF(AND($N828&gt;' '!L$13,' '!L$13&gt;=$C828),1,0)</f>
        <v>0</v>
      </c>
      <c r="K828" s="11">
        <f>IF(AND($N828&gt;' '!M$13,' '!M$13&gt;=$C828),1,0)</f>
        <v>0</v>
      </c>
      <c r="L828" s="11">
        <f>IF(AND($N828&gt;' '!N$13,' '!N$13&gt;=$C828),1,0)</f>
        <v>0</v>
      </c>
      <c r="M828" s="11">
        <f>IF(AND($N828&gt;' '!O$13,' '!O$13&gt;=$C828),1,0)</f>
        <v>0</v>
      </c>
      <c r="N828" s="25">
        <v>5184000</v>
      </c>
      <c r="O828" s="17">
        <v>3704000</v>
      </c>
      <c r="P828" s="17">
        <v>3704000</v>
      </c>
      <c r="Q828" s="17">
        <v>3704000</v>
      </c>
      <c r="R828" s="17">
        <v>3704000</v>
      </c>
      <c r="S828" s="17">
        <v>3704000</v>
      </c>
      <c r="T828" s="17">
        <v>3704000</v>
      </c>
      <c r="U828" s="17">
        <v>3704000</v>
      </c>
      <c r="V828" s="17">
        <v>3704000</v>
      </c>
      <c r="W828" s="17">
        <v>3704000</v>
      </c>
      <c r="X828" s="17">
        <v>3704000</v>
      </c>
    </row>
    <row r="829" spans="2:24">
      <c r="B829" s="20">
        <v>2</v>
      </c>
      <c r="C829" s="25">
        <v>5184000</v>
      </c>
      <c r="D829" s="11">
        <f>IF(AND($N829&gt;' '!F$13,' '!F$13&gt;=$C829),1,0)</f>
        <v>0</v>
      </c>
      <c r="E829" s="11">
        <f>IF(AND($N829&gt;' '!G$13,' '!G$13&gt;=$C829),1,0)</f>
        <v>0</v>
      </c>
      <c r="F829" s="11">
        <f>IF(AND($N829&gt;' '!H$13,' '!H$13&gt;=$C829),1,0)</f>
        <v>0</v>
      </c>
      <c r="G829" s="11">
        <f>IF(AND($N829&gt;' '!I$13,' '!I$13&gt;=$C829),1,0)</f>
        <v>0</v>
      </c>
      <c r="H829" s="11">
        <f>IF(AND($N829&gt;' '!J$13,' '!J$13&gt;=$C829),1,0)</f>
        <v>0</v>
      </c>
      <c r="I829" s="11">
        <f>IF(AND($N829&gt;' '!K$13,' '!K$13&gt;=$C829),1,0)</f>
        <v>0</v>
      </c>
      <c r="J829" s="11">
        <f>IF(AND($N829&gt;' '!L$13,' '!L$13&gt;=$C829),1,0)</f>
        <v>0</v>
      </c>
      <c r="K829" s="11">
        <f>IF(AND($N829&gt;' '!M$13,' '!M$13&gt;=$C829),1,0)</f>
        <v>0</v>
      </c>
      <c r="L829" s="11">
        <f>IF(AND($N829&gt;' '!N$13,' '!N$13&gt;=$C829),1,0)</f>
        <v>0</v>
      </c>
      <c r="M829" s="11">
        <f>IF(AND($N829&gt;' '!O$13,' '!O$13&gt;=$C829),1,0)</f>
        <v>0</v>
      </c>
      <c r="N829" s="25">
        <v>5188000</v>
      </c>
      <c r="O829" s="17">
        <v>3707200</v>
      </c>
      <c r="P829" s="17">
        <v>3707200</v>
      </c>
      <c r="Q829" s="17">
        <v>3707200</v>
      </c>
      <c r="R829" s="17">
        <v>3707200</v>
      </c>
      <c r="S829" s="17">
        <v>3707200</v>
      </c>
      <c r="T829" s="17">
        <v>3707200</v>
      </c>
      <c r="U829" s="17">
        <v>3707200</v>
      </c>
      <c r="V829" s="17">
        <v>3707200</v>
      </c>
      <c r="W829" s="17">
        <v>3707200</v>
      </c>
      <c r="X829" s="17">
        <v>3707200</v>
      </c>
    </row>
    <row r="830" spans="2:24">
      <c r="B830" s="20">
        <v>3</v>
      </c>
      <c r="C830" s="26">
        <v>5188000</v>
      </c>
      <c r="D830" s="11">
        <f>IF(AND($N830&gt;' '!F$13,' '!F$13&gt;=$C830),1,0)</f>
        <v>0</v>
      </c>
      <c r="E830" s="11">
        <f>IF(AND($N830&gt;' '!G$13,' '!G$13&gt;=$C830),1,0)</f>
        <v>0</v>
      </c>
      <c r="F830" s="11">
        <f>IF(AND($N830&gt;' '!H$13,' '!H$13&gt;=$C830),1,0)</f>
        <v>0</v>
      </c>
      <c r="G830" s="11">
        <f>IF(AND($N830&gt;' '!I$13,' '!I$13&gt;=$C830),1,0)</f>
        <v>0</v>
      </c>
      <c r="H830" s="11">
        <f>IF(AND($N830&gt;' '!J$13,' '!J$13&gt;=$C830),1,0)</f>
        <v>0</v>
      </c>
      <c r="I830" s="11">
        <f>IF(AND($N830&gt;' '!K$13,' '!K$13&gt;=$C830),1,0)</f>
        <v>0</v>
      </c>
      <c r="J830" s="11">
        <f>IF(AND($N830&gt;' '!L$13,' '!L$13&gt;=$C830),1,0)</f>
        <v>0</v>
      </c>
      <c r="K830" s="11">
        <f>IF(AND($N830&gt;' '!M$13,' '!M$13&gt;=$C830),1,0)</f>
        <v>0</v>
      </c>
      <c r="L830" s="11">
        <f>IF(AND($N830&gt;' '!N$13,' '!N$13&gt;=$C830),1,0)</f>
        <v>0</v>
      </c>
      <c r="M830" s="11">
        <f>IF(AND($N830&gt;' '!O$13,' '!O$13&gt;=$C830),1,0)</f>
        <v>0</v>
      </c>
      <c r="N830" s="26">
        <v>5192000</v>
      </c>
      <c r="O830" s="17">
        <v>3710400</v>
      </c>
      <c r="P830" s="17">
        <v>3710400</v>
      </c>
      <c r="Q830" s="17">
        <v>3710400</v>
      </c>
      <c r="R830" s="17">
        <v>3710400</v>
      </c>
      <c r="S830" s="17">
        <v>3710400</v>
      </c>
      <c r="T830" s="17">
        <v>3710400</v>
      </c>
      <c r="U830" s="17">
        <v>3710400</v>
      </c>
      <c r="V830" s="17">
        <v>3710400</v>
      </c>
      <c r="W830" s="17">
        <v>3710400</v>
      </c>
      <c r="X830" s="17">
        <v>3710400</v>
      </c>
    </row>
    <row r="831" spans="2:24">
      <c r="B831" s="20">
        <v>4</v>
      </c>
      <c r="C831" s="25">
        <v>5192000</v>
      </c>
      <c r="D831" s="11">
        <f>IF(AND($N831&gt;' '!F$13,' '!F$13&gt;=$C831),1,0)</f>
        <v>0</v>
      </c>
      <c r="E831" s="11">
        <f>IF(AND($N831&gt;' '!G$13,' '!G$13&gt;=$C831),1,0)</f>
        <v>0</v>
      </c>
      <c r="F831" s="11">
        <f>IF(AND($N831&gt;' '!H$13,' '!H$13&gt;=$C831),1,0)</f>
        <v>0</v>
      </c>
      <c r="G831" s="11">
        <f>IF(AND($N831&gt;' '!I$13,' '!I$13&gt;=$C831),1,0)</f>
        <v>0</v>
      </c>
      <c r="H831" s="11">
        <f>IF(AND($N831&gt;' '!J$13,' '!J$13&gt;=$C831),1,0)</f>
        <v>0</v>
      </c>
      <c r="I831" s="11">
        <f>IF(AND($N831&gt;' '!K$13,' '!K$13&gt;=$C831),1,0)</f>
        <v>0</v>
      </c>
      <c r="J831" s="11">
        <f>IF(AND($N831&gt;' '!L$13,' '!L$13&gt;=$C831),1,0)</f>
        <v>0</v>
      </c>
      <c r="K831" s="11">
        <f>IF(AND($N831&gt;' '!M$13,' '!M$13&gt;=$C831),1,0)</f>
        <v>0</v>
      </c>
      <c r="L831" s="11">
        <f>IF(AND($N831&gt;' '!N$13,' '!N$13&gt;=$C831),1,0)</f>
        <v>0</v>
      </c>
      <c r="M831" s="11">
        <f>IF(AND($N831&gt;' '!O$13,' '!O$13&gt;=$C831),1,0)</f>
        <v>0</v>
      </c>
      <c r="N831" s="25">
        <v>5196000</v>
      </c>
      <c r="O831" s="17">
        <v>3713600</v>
      </c>
      <c r="P831" s="17">
        <v>3713600</v>
      </c>
      <c r="Q831" s="17">
        <v>3713600</v>
      </c>
      <c r="R831" s="17">
        <v>3713600</v>
      </c>
      <c r="S831" s="17">
        <v>3713600</v>
      </c>
      <c r="T831" s="17">
        <v>3713600</v>
      </c>
      <c r="U831" s="17">
        <v>3713600</v>
      </c>
      <c r="V831" s="17">
        <v>3713600</v>
      </c>
      <c r="W831" s="17">
        <v>3713600</v>
      </c>
      <c r="X831" s="17">
        <v>3713600</v>
      </c>
    </row>
    <row r="832" spans="2:24">
      <c r="B832" s="18">
        <v>5</v>
      </c>
      <c r="C832" s="25">
        <v>5196000</v>
      </c>
      <c r="D832" s="11">
        <f>IF(AND($N832&gt;' '!F$13,' '!F$13&gt;=$C832),1,0)</f>
        <v>0</v>
      </c>
      <c r="E832" s="11">
        <f>IF(AND($N832&gt;' '!G$13,' '!G$13&gt;=$C832),1,0)</f>
        <v>0</v>
      </c>
      <c r="F832" s="11">
        <f>IF(AND($N832&gt;' '!H$13,' '!H$13&gt;=$C832),1,0)</f>
        <v>0</v>
      </c>
      <c r="G832" s="11">
        <f>IF(AND($N832&gt;' '!I$13,' '!I$13&gt;=$C832),1,0)</f>
        <v>0</v>
      </c>
      <c r="H832" s="11">
        <f>IF(AND($N832&gt;' '!J$13,' '!J$13&gt;=$C832),1,0)</f>
        <v>0</v>
      </c>
      <c r="I832" s="11">
        <f>IF(AND($N832&gt;' '!K$13,' '!K$13&gt;=$C832),1,0)</f>
        <v>0</v>
      </c>
      <c r="J832" s="11">
        <f>IF(AND($N832&gt;' '!L$13,' '!L$13&gt;=$C832),1,0)</f>
        <v>0</v>
      </c>
      <c r="K832" s="11">
        <f>IF(AND($N832&gt;' '!M$13,' '!M$13&gt;=$C832),1,0)</f>
        <v>0</v>
      </c>
      <c r="L832" s="11">
        <f>IF(AND($N832&gt;' '!N$13,' '!N$13&gt;=$C832),1,0)</f>
        <v>0</v>
      </c>
      <c r="M832" s="11">
        <f>IF(AND($N832&gt;' '!O$13,' '!O$13&gt;=$C832),1,0)</f>
        <v>0</v>
      </c>
      <c r="N832" s="25">
        <v>5200000</v>
      </c>
      <c r="O832" s="17">
        <v>3716800</v>
      </c>
      <c r="P832" s="17">
        <v>3716800</v>
      </c>
      <c r="Q832" s="17">
        <v>3716800</v>
      </c>
      <c r="R832" s="17">
        <v>3716800</v>
      </c>
      <c r="S832" s="17">
        <v>3716800</v>
      </c>
      <c r="T832" s="17">
        <v>3716800</v>
      </c>
      <c r="U832" s="17">
        <v>3716800</v>
      </c>
      <c r="V832" s="17">
        <v>3716800</v>
      </c>
      <c r="W832" s="17">
        <v>3716800</v>
      </c>
      <c r="X832" s="17">
        <v>3716800</v>
      </c>
    </row>
    <row r="833" spans="2:24">
      <c r="B833" s="20">
        <v>1</v>
      </c>
      <c r="C833" s="25">
        <v>5200000</v>
      </c>
      <c r="D833" s="11">
        <f>IF(AND($N833&gt;' '!F$13,' '!F$13&gt;=$C833),1,0)</f>
        <v>0</v>
      </c>
      <c r="E833" s="11">
        <f>IF(AND($N833&gt;' '!G$13,' '!G$13&gt;=$C833),1,0)</f>
        <v>0</v>
      </c>
      <c r="F833" s="11">
        <f>IF(AND($N833&gt;' '!H$13,' '!H$13&gt;=$C833),1,0)</f>
        <v>0</v>
      </c>
      <c r="G833" s="11">
        <f>IF(AND($N833&gt;' '!I$13,' '!I$13&gt;=$C833),1,0)</f>
        <v>0</v>
      </c>
      <c r="H833" s="11">
        <f>IF(AND($N833&gt;' '!J$13,' '!J$13&gt;=$C833),1,0)</f>
        <v>0</v>
      </c>
      <c r="I833" s="11">
        <f>IF(AND($N833&gt;' '!K$13,' '!K$13&gt;=$C833),1,0)</f>
        <v>0</v>
      </c>
      <c r="J833" s="11">
        <f>IF(AND($N833&gt;' '!L$13,' '!L$13&gt;=$C833),1,0)</f>
        <v>0</v>
      </c>
      <c r="K833" s="11">
        <f>IF(AND($N833&gt;' '!M$13,' '!M$13&gt;=$C833),1,0)</f>
        <v>0</v>
      </c>
      <c r="L833" s="11">
        <f>IF(AND($N833&gt;' '!N$13,' '!N$13&gt;=$C833),1,0)</f>
        <v>0</v>
      </c>
      <c r="M833" s="11">
        <f>IF(AND($N833&gt;' '!O$13,' '!O$13&gt;=$C833),1,0)</f>
        <v>0</v>
      </c>
      <c r="N833" s="25">
        <v>5204000</v>
      </c>
      <c r="O833" s="17">
        <v>3720000</v>
      </c>
      <c r="P833" s="17">
        <v>3720000</v>
      </c>
      <c r="Q833" s="17">
        <v>3720000</v>
      </c>
      <c r="R833" s="17">
        <v>3720000</v>
      </c>
      <c r="S833" s="17">
        <v>3720000</v>
      </c>
      <c r="T833" s="17">
        <v>3720000</v>
      </c>
      <c r="U833" s="17">
        <v>3720000</v>
      </c>
      <c r="V833" s="17">
        <v>3720000</v>
      </c>
      <c r="W833" s="17">
        <v>3720000</v>
      </c>
      <c r="X833" s="17">
        <v>3720000</v>
      </c>
    </row>
    <row r="834" spans="2:24">
      <c r="B834" s="20">
        <v>2</v>
      </c>
      <c r="C834" s="25">
        <v>5204000</v>
      </c>
      <c r="D834" s="11">
        <f>IF(AND($N834&gt;' '!F$13,' '!F$13&gt;=$C834),1,0)</f>
        <v>0</v>
      </c>
      <c r="E834" s="11">
        <f>IF(AND($N834&gt;' '!G$13,' '!G$13&gt;=$C834),1,0)</f>
        <v>0</v>
      </c>
      <c r="F834" s="11">
        <f>IF(AND($N834&gt;' '!H$13,' '!H$13&gt;=$C834),1,0)</f>
        <v>0</v>
      </c>
      <c r="G834" s="11">
        <f>IF(AND($N834&gt;' '!I$13,' '!I$13&gt;=$C834),1,0)</f>
        <v>0</v>
      </c>
      <c r="H834" s="11">
        <f>IF(AND($N834&gt;' '!J$13,' '!J$13&gt;=$C834),1,0)</f>
        <v>0</v>
      </c>
      <c r="I834" s="11">
        <f>IF(AND($N834&gt;' '!K$13,' '!K$13&gt;=$C834),1,0)</f>
        <v>0</v>
      </c>
      <c r="J834" s="11">
        <f>IF(AND($N834&gt;' '!L$13,' '!L$13&gt;=$C834),1,0)</f>
        <v>0</v>
      </c>
      <c r="K834" s="11">
        <f>IF(AND($N834&gt;' '!M$13,' '!M$13&gt;=$C834),1,0)</f>
        <v>0</v>
      </c>
      <c r="L834" s="11">
        <f>IF(AND($N834&gt;' '!N$13,' '!N$13&gt;=$C834),1,0)</f>
        <v>0</v>
      </c>
      <c r="M834" s="11">
        <f>IF(AND($N834&gt;' '!O$13,' '!O$13&gt;=$C834),1,0)</f>
        <v>0</v>
      </c>
      <c r="N834" s="25">
        <v>5208000</v>
      </c>
      <c r="O834" s="17">
        <v>3723200</v>
      </c>
      <c r="P834" s="17">
        <v>3723200</v>
      </c>
      <c r="Q834" s="17">
        <v>3723200</v>
      </c>
      <c r="R834" s="17">
        <v>3723200</v>
      </c>
      <c r="S834" s="17">
        <v>3723200</v>
      </c>
      <c r="T834" s="17">
        <v>3723200</v>
      </c>
      <c r="U834" s="17">
        <v>3723200</v>
      </c>
      <c r="V834" s="17">
        <v>3723200</v>
      </c>
      <c r="W834" s="17">
        <v>3723200</v>
      </c>
      <c r="X834" s="17">
        <v>3723200</v>
      </c>
    </row>
    <row r="835" spans="2:24">
      <c r="B835" s="20">
        <v>3</v>
      </c>
      <c r="C835" s="26">
        <v>5208000</v>
      </c>
      <c r="D835" s="11">
        <f>IF(AND($N835&gt;' '!F$13,' '!F$13&gt;=$C835),1,0)</f>
        <v>0</v>
      </c>
      <c r="E835" s="11">
        <f>IF(AND($N835&gt;' '!G$13,' '!G$13&gt;=$C835),1,0)</f>
        <v>0</v>
      </c>
      <c r="F835" s="11">
        <f>IF(AND($N835&gt;' '!H$13,' '!H$13&gt;=$C835),1,0)</f>
        <v>0</v>
      </c>
      <c r="G835" s="11">
        <f>IF(AND($N835&gt;' '!I$13,' '!I$13&gt;=$C835),1,0)</f>
        <v>0</v>
      </c>
      <c r="H835" s="11">
        <f>IF(AND($N835&gt;' '!J$13,' '!J$13&gt;=$C835),1,0)</f>
        <v>0</v>
      </c>
      <c r="I835" s="11">
        <f>IF(AND($N835&gt;' '!K$13,' '!K$13&gt;=$C835),1,0)</f>
        <v>0</v>
      </c>
      <c r="J835" s="11">
        <f>IF(AND($N835&gt;' '!L$13,' '!L$13&gt;=$C835),1,0)</f>
        <v>0</v>
      </c>
      <c r="K835" s="11">
        <f>IF(AND($N835&gt;' '!M$13,' '!M$13&gt;=$C835),1,0)</f>
        <v>0</v>
      </c>
      <c r="L835" s="11">
        <f>IF(AND($N835&gt;' '!N$13,' '!N$13&gt;=$C835),1,0)</f>
        <v>0</v>
      </c>
      <c r="M835" s="11">
        <f>IF(AND($N835&gt;' '!O$13,' '!O$13&gt;=$C835),1,0)</f>
        <v>0</v>
      </c>
      <c r="N835" s="26">
        <v>5212000</v>
      </c>
      <c r="O835" s="17">
        <v>3726400</v>
      </c>
      <c r="P835" s="17">
        <v>3726400</v>
      </c>
      <c r="Q835" s="17">
        <v>3726400</v>
      </c>
      <c r="R835" s="17">
        <v>3726400</v>
      </c>
      <c r="S835" s="17">
        <v>3726400</v>
      </c>
      <c r="T835" s="17">
        <v>3726400</v>
      </c>
      <c r="U835" s="17">
        <v>3726400</v>
      </c>
      <c r="V835" s="17">
        <v>3726400</v>
      </c>
      <c r="W835" s="17">
        <v>3726400</v>
      </c>
      <c r="X835" s="17">
        <v>3726400</v>
      </c>
    </row>
    <row r="836" spans="2:24">
      <c r="B836" s="20">
        <v>4</v>
      </c>
      <c r="C836" s="25">
        <v>5212000</v>
      </c>
      <c r="D836" s="11">
        <f>IF(AND($N836&gt;' '!F$13,' '!F$13&gt;=$C836),1,0)</f>
        <v>0</v>
      </c>
      <c r="E836" s="11">
        <f>IF(AND($N836&gt;' '!G$13,' '!G$13&gt;=$C836),1,0)</f>
        <v>0</v>
      </c>
      <c r="F836" s="11">
        <f>IF(AND($N836&gt;' '!H$13,' '!H$13&gt;=$C836),1,0)</f>
        <v>0</v>
      </c>
      <c r="G836" s="11">
        <f>IF(AND($N836&gt;' '!I$13,' '!I$13&gt;=$C836),1,0)</f>
        <v>0</v>
      </c>
      <c r="H836" s="11">
        <f>IF(AND($N836&gt;' '!J$13,' '!J$13&gt;=$C836),1,0)</f>
        <v>0</v>
      </c>
      <c r="I836" s="11">
        <f>IF(AND($N836&gt;' '!K$13,' '!K$13&gt;=$C836),1,0)</f>
        <v>0</v>
      </c>
      <c r="J836" s="11">
        <f>IF(AND($N836&gt;' '!L$13,' '!L$13&gt;=$C836),1,0)</f>
        <v>0</v>
      </c>
      <c r="K836" s="11">
        <f>IF(AND($N836&gt;' '!M$13,' '!M$13&gt;=$C836),1,0)</f>
        <v>0</v>
      </c>
      <c r="L836" s="11">
        <f>IF(AND($N836&gt;' '!N$13,' '!N$13&gt;=$C836),1,0)</f>
        <v>0</v>
      </c>
      <c r="M836" s="11">
        <f>IF(AND($N836&gt;' '!O$13,' '!O$13&gt;=$C836),1,0)</f>
        <v>0</v>
      </c>
      <c r="N836" s="25">
        <v>5216000</v>
      </c>
      <c r="O836" s="17">
        <v>3729600</v>
      </c>
      <c r="P836" s="17">
        <v>3729600</v>
      </c>
      <c r="Q836" s="17">
        <v>3729600</v>
      </c>
      <c r="R836" s="17">
        <v>3729600</v>
      </c>
      <c r="S836" s="17">
        <v>3729600</v>
      </c>
      <c r="T836" s="17">
        <v>3729600</v>
      </c>
      <c r="U836" s="17">
        <v>3729600</v>
      </c>
      <c r="V836" s="17">
        <v>3729600</v>
      </c>
      <c r="W836" s="17">
        <v>3729600</v>
      </c>
      <c r="X836" s="17">
        <v>3729600</v>
      </c>
    </row>
    <row r="837" spans="2:24">
      <c r="B837" s="18">
        <v>5</v>
      </c>
      <c r="C837" s="25">
        <v>5216000</v>
      </c>
      <c r="D837" s="11">
        <f>IF(AND($N837&gt;' '!F$13,' '!F$13&gt;=$C837),1,0)</f>
        <v>0</v>
      </c>
      <c r="E837" s="11">
        <f>IF(AND($N837&gt;' '!G$13,' '!G$13&gt;=$C837),1,0)</f>
        <v>0</v>
      </c>
      <c r="F837" s="11">
        <f>IF(AND($N837&gt;' '!H$13,' '!H$13&gt;=$C837),1,0)</f>
        <v>0</v>
      </c>
      <c r="G837" s="11">
        <f>IF(AND($N837&gt;' '!I$13,' '!I$13&gt;=$C837),1,0)</f>
        <v>0</v>
      </c>
      <c r="H837" s="11">
        <f>IF(AND($N837&gt;' '!J$13,' '!J$13&gt;=$C837),1,0)</f>
        <v>0</v>
      </c>
      <c r="I837" s="11">
        <f>IF(AND($N837&gt;' '!K$13,' '!K$13&gt;=$C837),1,0)</f>
        <v>0</v>
      </c>
      <c r="J837" s="11">
        <f>IF(AND($N837&gt;' '!L$13,' '!L$13&gt;=$C837),1,0)</f>
        <v>0</v>
      </c>
      <c r="K837" s="11">
        <f>IF(AND($N837&gt;' '!M$13,' '!M$13&gt;=$C837),1,0)</f>
        <v>0</v>
      </c>
      <c r="L837" s="11">
        <f>IF(AND($N837&gt;' '!N$13,' '!N$13&gt;=$C837),1,0)</f>
        <v>0</v>
      </c>
      <c r="M837" s="11">
        <f>IF(AND($N837&gt;' '!O$13,' '!O$13&gt;=$C837),1,0)</f>
        <v>0</v>
      </c>
      <c r="N837" s="25">
        <v>5220000</v>
      </c>
      <c r="O837" s="17">
        <v>3732800</v>
      </c>
      <c r="P837" s="17">
        <v>3732800</v>
      </c>
      <c r="Q837" s="17">
        <v>3732800</v>
      </c>
      <c r="R837" s="17">
        <v>3732800</v>
      </c>
      <c r="S837" s="17">
        <v>3732800</v>
      </c>
      <c r="T837" s="17">
        <v>3732800</v>
      </c>
      <c r="U837" s="17">
        <v>3732800</v>
      </c>
      <c r="V837" s="17">
        <v>3732800</v>
      </c>
      <c r="W837" s="17">
        <v>3732800</v>
      </c>
      <c r="X837" s="17">
        <v>3732800</v>
      </c>
    </row>
    <row r="838" spans="2:24">
      <c r="B838" s="20">
        <v>1</v>
      </c>
      <c r="C838" s="25">
        <v>5220000</v>
      </c>
      <c r="D838" s="11">
        <f>IF(AND($N838&gt;' '!F$13,' '!F$13&gt;=$C838),1,0)</f>
        <v>0</v>
      </c>
      <c r="E838" s="11">
        <f>IF(AND($N838&gt;' '!G$13,' '!G$13&gt;=$C838),1,0)</f>
        <v>0</v>
      </c>
      <c r="F838" s="11">
        <f>IF(AND($N838&gt;' '!H$13,' '!H$13&gt;=$C838),1,0)</f>
        <v>0</v>
      </c>
      <c r="G838" s="11">
        <f>IF(AND($N838&gt;' '!I$13,' '!I$13&gt;=$C838),1,0)</f>
        <v>0</v>
      </c>
      <c r="H838" s="11">
        <f>IF(AND($N838&gt;' '!J$13,' '!J$13&gt;=$C838),1,0)</f>
        <v>0</v>
      </c>
      <c r="I838" s="11">
        <f>IF(AND($N838&gt;' '!K$13,' '!K$13&gt;=$C838),1,0)</f>
        <v>0</v>
      </c>
      <c r="J838" s="11">
        <f>IF(AND($N838&gt;' '!L$13,' '!L$13&gt;=$C838),1,0)</f>
        <v>0</v>
      </c>
      <c r="K838" s="11">
        <f>IF(AND($N838&gt;' '!M$13,' '!M$13&gt;=$C838),1,0)</f>
        <v>0</v>
      </c>
      <c r="L838" s="11">
        <f>IF(AND($N838&gt;' '!N$13,' '!N$13&gt;=$C838),1,0)</f>
        <v>0</v>
      </c>
      <c r="M838" s="11">
        <f>IF(AND($N838&gt;' '!O$13,' '!O$13&gt;=$C838),1,0)</f>
        <v>0</v>
      </c>
      <c r="N838" s="25">
        <v>5224000</v>
      </c>
      <c r="O838" s="17">
        <v>3736000</v>
      </c>
      <c r="P838" s="17">
        <v>3736000</v>
      </c>
      <c r="Q838" s="17">
        <v>3736000</v>
      </c>
      <c r="R838" s="17">
        <v>3736000</v>
      </c>
      <c r="S838" s="17">
        <v>3736000</v>
      </c>
      <c r="T838" s="17">
        <v>3736000</v>
      </c>
      <c r="U838" s="17">
        <v>3736000</v>
      </c>
      <c r="V838" s="17">
        <v>3736000</v>
      </c>
      <c r="W838" s="17">
        <v>3736000</v>
      </c>
      <c r="X838" s="17">
        <v>3736000</v>
      </c>
    </row>
    <row r="839" spans="2:24">
      <c r="B839" s="20">
        <v>2</v>
      </c>
      <c r="C839" s="25">
        <v>5224000</v>
      </c>
      <c r="D839" s="11">
        <f>IF(AND($N839&gt;' '!F$13,' '!F$13&gt;=$C839),1,0)</f>
        <v>0</v>
      </c>
      <c r="E839" s="11">
        <f>IF(AND($N839&gt;' '!G$13,' '!G$13&gt;=$C839),1,0)</f>
        <v>0</v>
      </c>
      <c r="F839" s="11">
        <f>IF(AND($N839&gt;' '!H$13,' '!H$13&gt;=$C839),1,0)</f>
        <v>0</v>
      </c>
      <c r="G839" s="11">
        <f>IF(AND($N839&gt;' '!I$13,' '!I$13&gt;=$C839),1,0)</f>
        <v>0</v>
      </c>
      <c r="H839" s="11">
        <f>IF(AND($N839&gt;' '!J$13,' '!J$13&gt;=$C839),1,0)</f>
        <v>0</v>
      </c>
      <c r="I839" s="11">
        <f>IF(AND($N839&gt;' '!K$13,' '!K$13&gt;=$C839),1,0)</f>
        <v>0</v>
      </c>
      <c r="J839" s="11">
        <f>IF(AND($N839&gt;' '!L$13,' '!L$13&gt;=$C839),1,0)</f>
        <v>0</v>
      </c>
      <c r="K839" s="11">
        <f>IF(AND($N839&gt;' '!M$13,' '!M$13&gt;=$C839),1,0)</f>
        <v>0</v>
      </c>
      <c r="L839" s="11">
        <f>IF(AND($N839&gt;' '!N$13,' '!N$13&gt;=$C839),1,0)</f>
        <v>0</v>
      </c>
      <c r="M839" s="11">
        <f>IF(AND($N839&gt;' '!O$13,' '!O$13&gt;=$C839),1,0)</f>
        <v>0</v>
      </c>
      <c r="N839" s="25">
        <v>5228000</v>
      </c>
      <c r="O839" s="17">
        <v>3739200</v>
      </c>
      <c r="P839" s="17">
        <v>3739200</v>
      </c>
      <c r="Q839" s="17">
        <v>3739200</v>
      </c>
      <c r="R839" s="17">
        <v>3739200</v>
      </c>
      <c r="S839" s="17">
        <v>3739200</v>
      </c>
      <c r="T839" s="17">
        <v>3739200</v>
      </c>
      <c r="U839" s="17">
        <v>3739200</v>
      </c>
      <c r="V839" s="17">
        <v>3739200</v>
      </c>
      <c r="W839" s="17">
        <v>3739200</v>
      </c>
      <c r="X839" s="17">
        <v>3739200</v>
      </c>
    </row>
    <row r="840" spans="2:24">
      <c r="B840" s="20">
        <v>3</v>
      </c>
      <c r="C840" s="26">
        <v>5228000</v>
      </c>
      <c r="D840" s="11">
        <f>IF(AND($N840&gt;' '!F$13,' '!F$13&gt;=$C840),1,0)</f>
        <v>0</v>
      </c>
      <c r="E840" s="11">
        <f>IF(AND($N840&gt;' '!G$13,' '!G$13&gt;=$C840),1,0)</f>
        <v>0</v>
      </c>
      <c r="F840" s="11">
        <f>IF(AND($N840&gt;' '!H$13,' '!H$13&gt;=$C840),1,0)</f>
        <v>0</v>
      </c>
      <c r="G840" s="11">
        <f>IF(AND($N840&gt;' '!I$13,' '!I$13&gt;=$C840),1,0)</f>
        <v>0</v>
      </c>
      <c r="H840" s="11">
        <f>IF(AND($N840&gt;' '!J$13,' '!J$13&gt;=$C840),1,0)</f>
        <v>0</v>
      </c>
      <c r="I840" s="11">
        <f>IF(AND($N840&gt;' '!K$13,' '!K$13&gt;=$C840),1,0)</f>
        <v>0</v>
      </c>
      <c r="J840" s="11">
        <f>IF(AND($N840&gt;' '!L$13,' '!L$13&gt;=$C840),1,0)</f>
        <v>0</v>
      </c>
      <c r="K840" s="11">
        <f>IF(AND($N840&gt;' '!M$13,' '!M$13&gt;=$C840),1,0)</f>
        <v>0</v>
      </c>
      <c r="L840" s="11">
        <f>IF(AND($N840&gt;' '!N$13,' '!N$13&gt;=$C840),1,0)</f>
        <v>0</v>
      </c>
      <c r="M840" s="11">
        <f>IF(AND($N840&gt;' '!O$13,' '!O$13&gt;=$C840),1,0)</f>
        <v>0</v>
      </c>
      <c r="N840" s="26">
        <v>5232000</v>
      </c>
      <c r="O840" s="17">
        <v>3742400</v>
      </c>
      <c r="P840" s="17">
        <v>3742400</v>
      </c>
      <c r="Q840" s="17">
        <v>3742400</v>
      </c>
      <c r="R840" s="17">
        <v>3742400</v>
      </c>
      <c r="S840" s="17">
        <v>3742400</v>
      </c>
      <c r="T840" s="17">
        <v>3742400</v>
      </c>
      <c r="U840" s="17">
        <v>3742400</v>
      </c>
      <c r="V840" s="17">
        <v>3742400</v>
      </c>
      <c r="W840" s="17">
        <v>3742400</v>
      </c>
      <c r="X840" s="17">
        <v>3742400</v>
      </c>
    </row>
    <row r="841" spans="2:24">
      <c r="B841" s="20">
        <v>4</v>
      </c>
      <c r="C841" s="25">
        <v>5232000</v>
      </c>
      <c r="D841" s="11">
        <f>IF(AND($N841&gt;' '!F$13,' '!F$13&gt;=$C841),1,0)</f>
        <v>0</v>
      </c>
      <c r="E841" s="11">
        <f>IF(AND($N841&gt;' '!G$13,' '!G$13&gt;=$C841),1,0)</f>
        <v>0</v>
      </c>
      <c r="F841" s="11">
        <f>IF(AND($N841&gt;' '!H$13,' '!H$13&gt;=$C841),1,0)</f>
        <v>0</v>
      </c>
      <c r="G841" s="11">
        <f>IF(AND($N841&gt;' '!I$13,' '!I$13&gt;=$C841),1,0)</f>
        <v>0</v>
      </c>
      <c r="H841" s="11">
        <f>IF(AND($N841&gt;' '!J$13,' '!J$13&gt;=$C841),1,0)</f>
        <v>0</v>
      </c>
      <c r="I841" s="11">
        <f>IF(AND($N841&gt;' '!K$13,' '!K$13&gt;=$C841),1,0)</f>
        <v>0</v>
      </c>
      <c r="J841" s="11">
        <f>IF(AND($N841&gt;' '!L$13,' '!L$13&gt;=$C841),1,0)</f>
        <v>0</v>
      </c>
      <c r="K841" s="11">
        <f>IF(AND($N841&gt;' '!M$13,' '!M$13&gt;=$C841),1,0)</f>
        <v>0</v>
      </c>
      <c r="L841" s="11">
        <f>IF(AND($N841&gt;' '!N$13,' '!N$13&gt;=$C841),1,0)</f>
        <v>0</v>
      </c>
      <c r="M841" s="11">
        <f>IF(AND($N841&gt;' '!O$13,' '!O$13&gt;=$C841),1,0)</f>
        <v>0</v>
      </c>
      <c r="N841" s="25">
        <v>5236000</v>
      </c>
      <c r="O841" s="17">
        <v>3745600</v>
      </c>
      <c r="P841" s="17">
        <v>3745600</v>
      </c>
      <c r="Q841" s="17">
        <v>3745600</v>
      </c>
      <c r="R841" s="17">
        <v>3745600</v>
      </c>
      <c r="S841" s="17">
        <v>3745600</v>
      </c>
      <c r="T841" s="17">
        <v>3745600</v>
      </c>
      <c r="U841" s="17">
        <v>3745600</v>
      </c>
      <c r="V841" s="17">
        <v>3745600</v>
      </c>
      <c r="W841" s="17">
        <v>3745600</v>
      </c>
      <c r="X841" s="17">
        <v>3745600</v>
      </c>
    </row>
    <row r="842" spans="2:24">
      <c r="B842" s="18">
        <v>5</v>
      </c>
      <c r="C842" s="25">
        <v>5236000</v>
      </c>
      <c r="D842" s="11">
        <f>IF(AND($N842&gt;' '!F$13,' '!F$13&gt;=$C842),1,0)</f>
        <v>0</v>
      </c>
      <c r="E842" s="11">
        <f>IF(AND($N842&gt;' '!G$13,' '!G$13&gt;=$C842),1,0)</f>
        <v>0</v>
      </c>
      <c r="F842" s="11">
        <f>IF(AND($N842&gt;' '!H$13,' '!H$13&gt;=$C842),1,0)</f>
        <v>0</v>
      </c>
      <c r="G842" s="11">
        <f>IF(AND($N842&gt;' '!I$13,' '!I$13&gt;=$C842),1,0)</f>
        <v>0</v>
      </c>
      <c r="H842" s="11">
        <f>IF(AND($N842&gt;' '!J$13,' '!J$13&gt;=$C842),1,0)</f>
        <v>0</v>
      </c>
      <c r="I842" s="11">
        <f>IF(AND($N842&gt;' '!K$13,' '!K$13&gt;=$C842),1,0)</f>
        <v>0</v>
      </c>
      <c r="J842" s="11">
        <f>IF(AND($N842&gt;' '!L$13,' '!L$13&gt;=$C842),1,0)</f>
        <v>0</v>
      </c>
      <c r="K842" s="11">
        <f>IF(AND($N842&gt;' '!M$13,' '!M$13&gt;=$C842),1,0)</f>
        <v>0</v>
      </c>
      <c r="L842" s="11">
        <f>IF(AND($N842&gt;' '!N$13,' '!N$13&gt;=$C842),1,0)</f>
        <v>0</v>
      </c>
      <c r="M842" s="11">
        <f>IF(AND($N842&gt;' '!O$13,' '!O$13&gt;=$C842),1,0)</f>
        <v>0</v>
      </c>
      <c r="N842" s="25">
        <v>5240000</v>
      </c>
      <c r="O842" s="17">
        <v>3748800</v>
      </c>
      <c r="P842" s="17">
        <v>3748800</v>
      </c>
      <c r="Q842" s="17">
        <v>3748800</v>
      </c>
      <c r="R842" s="17">
        <v>3748800</v>
      </c>
      <c r="S842" s="17">
        <v>3748800</v>
      </c>
      <c r="T842" s="17">
        <v>3748800</v>
      </c>
      <c r="U842" s="17">
        <v>3748800</v>
      </c>
      <c r="V842" s="17">
        <v>3748800</v>
      </c>
      <c r="W842" s="17">
        <v>3748800</v>
      </c>
      <c r="X842" s="17">
        <v>3748800</v>
      </c>
    </row>
    <row r="843" spans="2:24">
      <c r="B843" s="20">
        <v>1</v>
      </c>
      <c r="C843" s="25">
        <v>5240000</v>
      </c>
      <c r="D843" s="11">
        <f>IF(AND($N843&gt;' '!F$13,' '!F$13&gt;=$C843),1,0)</f>
        <v>0</v>
      </c>
      <c r="E843" s="11">
        <f>IF(AND($N843&gt;' '!G$13,' '!G$13&gt;=$C843),1,0)</f>
        <v>0</v>
      </c>
      <c r="F843" s="11">
        <f>IF(AND($N843&gt;' '!H$13,' '!H$13&gt;=$C843),1,0)</f>
        <v>0</v>
      </c>
      <c r="G843" s="11">
        <f>IF(AND($N843&gt;' '!I$13,' '!I$13&gt;=$C843),1,0)</f>
        <v>0</v>
      </c>
      <c r="H843" s="11">
        <f>IF(AND($N843&gt;' '!J$13,' '!J$13&gt;=$C843),1,0)</f>
        <v>0</v>
      </c>
      <c r="I843" s="11">
        <f>IF(AND($N843&gt;' '!K$13,' '!K$13&gt;=$C843),1,0)</f>
        <v>0</v>
      </c>
      <c r="J843" s="11">
        <f>IF(AND($N843&gt;' '!L$13,' '!L$13&gt;=$C843),1,0)</f>
        <v>0</v>
      </c>
      <c r="K843" s="11">
        <f>IF(AND($N843&gt;' '!M$13,' '!M$13&gt;=$C843),1,0)</f>
        <v>0</v>
      </c>
      <c r="L843" s="11">
        <f>IF(AND($N843&gt;' '!N$13,' '!N$13&gt;=$C843),1,0)</f>
        <v>0</v>
      </c>
      <c r="M843" s="11">
        <f>IF(AND($N843&gt;' '!O$13,' '!O$13&gt;=$C843),1,0)</f>
        <v>0</v>
      </c>
      <c r="N843" s="25">
        <v>5244000</v>
      </c>
      <c r="O843" s="17">
        <v>3752000</v>
      </c>
      <c r="P843" s="17">
        <v>3752000</v>
      </c>
      <c r="Q843" s="17">
        <v>3752000</v>
      </c>
      <c r="R843" s="17">
        <v>3752000</v>
      </c>
      <c r="S843" s="17">
        <v>3752000</v>
      </c>
      <c r="T843" s="17">
        <v>3752000</v>
      </c>
      <c r="U843" s="17">
        <v>3752000</v>
      </c>
      <c r="V843" s="17">
        <v>3752000</v>
      </c>
      <c r="W843" s="17">
        <v>3752000</v>
      </c>
      <c r="X843" s="17">
        <v>3752000</v>
      </c>
    </row>
    <row r="844" spans="2:24">
      <c r="B844" s="20">
        <v>2</v>
      </c>
      <c r="C844" s="25">
        <v>5244000</v>
      </c>
      <c r="D844" s="11">
        <f>IF(AND($N844&gt;' '!F$13,' '!F$13&gt;=$C844),1,0)</f>
        <v>0</v>
      </c>
      <c r="E844" s="11">
        <f>IF(AND($N844&gt;' '!G$13,' '!G$13&gt;=$C844),1,0)</f>
        <v>0</v>
      </c>
      <c r="F844" s="11">
        <f>IF(AND($N844&gt;' '!H$13,' '!H$13&gt;=$C844),1,0)</f>
        <v>0</v>
      </c>
      <c r="G844" s="11">
        <f>IF(AND($N844&gt;' '!I$13,' '!I$13&gt;=$C844),1,0)</f>
        <v>0</v>
      </c>
      <c r="H844" s="11">
        <f>IF(AND($N844&gt;' '!J$13,' '!J$13&gt;=$C844),1,0)</f>
        <v>0</v>
      </c>
      <c r="I844" s="11">
        <f>IF(AND($N844&gt;' '!K$13,' '!K$13&gt;=$C844),1,0)</f>
        <v>0</v>
      </c>
      <c r="J844" s="11">
        <f>IF(AND($N844&gt;' '!L$13,' '!L$13&gt;=$C844),1,0)</f>
        <v>0</v>
      </c>
      <c r="K844" s="11">
        <f>IF(AND($N844&gt;' '!M$13,' '!M$13&gt;=$C844),1,0)</f>
        <v>0</v>
      </c>
      <c r="L844" s="11">
        <f>IF(AND($N844&gt;' '!N$13,' '!N$13&gt;=$C844),1,0)</f>
        <v>0</v>
      </c>
      <c r="M844" s="11">
        <f>IF(AND($N844&gt;' '!O$13,' '!O$13&gt;=$C844),1,0)</f>
        <v>0</v>
      </c>
      <c r="N844" s="25">
        <v>5248000</v>
      </c>
      <c r="O844" s="17">
        <v>3755200</v>
      </c>
      <c r="P844" s="17">
        <v>3755200</v>
      </c>
      <c r="Q844" s="17">
        <v>3755200</v>
      </c>
      <c r="R844" s="17">
        <v>3755200</v>
      </c>
      <c r="S844" s="17">
        <v>3755200</v>
      </c>
      <c r="T844" s="17">
        <v>3755200</v>
      </c>
      <c r="U844" s="17">
        <v>3755200</v>
      </c>
      <c r="V844" s="17">
        <v>3755200</v>
      </c>
      <c r="W844" s="17">
        <v>3755200</v>
      </c>
      <c r="X844" s="17">
        <v>3755200</v>
      </c>
    </row>
    <row r="845" spans="2:24">
      <c r="B845" s="20">
        <v>3</v>
      </c>
      <c r="C845" s="26">
        <v>5248000</v>
      </c>
      <c r="D845" s="11">
        <f>IF(AND($N845&gt;' '!F$13,' '!F$13&gt;=$C845),1,0)</f>
        <v>0</v>
      </c>
      <c r="E845" s="11">
        <f>IF(AND($N845&gt;' '!G$13,' '!G$13&gt;=$C845),1,0)</f>
        <v>0</v>
      </c>
      <c r="F845" s="11">
        <f>IF(AND($N845&gt;' '!H$13,' '!H$13&gt;=$C845),1,0)</f>
        <v>0</v>
      </c>
      <c r="G845" s="11">
        <f>IF(AND($N845&gt;' '!I$13,' '!I$13&gt;=$C845),1,0)</f>
        <v>0</v>
      </c>
      <c r="H845" s="11">
        <f>IF(AND($N845&gt;' '!J$13,' '!J$13&gt;=$C845),1,0)</f>
        <v>0</v>
      </c>
      <c r="I845" s="11">
        <f>IF(AND($N845&gt;' '!K$13,' '!K$13&gt;=$C845),1,0)</f>
        <v>0</v>
      </c>
      <c r="J845" s="11">
        <f>IF(AND($N845&gt;' '!L$13,' '!L$13&gt;=$C845),1,0)</f>
        <v>0</v>
      </c>
      <c r="K845" s="11">
        <f>IF(AND($N845&gt;' '!M$13,' '!M$13&gt;=$C845),1,0)</f>
        <v>0</v>
      </c>
      <c r="L845" s="11">
        <f>IF(AND($N845&gt;' '!N$13,' '!N$13&gt;=$C845),1,0)</f>
        <v>0</v>
      </c>
      <c r="M845" s="11">
        <f>IF(AND($N845&gt;' '!O$13,' '!O$13&gt;=$C845),1,0)</f>
        <v>0</v>
      </c>
      <c r="N845" s="26">
        <v>5252000</v>
      </c>
      <c r="O845" s="17">
        <v>3758400</v>
      </c>
      <c r="P845" s="17">
        <v>3758400</v>
      </c>
      <c r="Q845" s="17">
        <v>3758400</v>
      </c>
      <c r="R845" s="17">
        <v>3758400</v>
      </c>
      <c r="S845" s="17">
        <v>3758400</v>
      </c>
      <c r="T845" s="17">
        <v>3758400</v>
      </c>
      <c r="U845" s="17">
        <v>3758400</v>
      </c>
      <c r="V845" s="17">
        <v>3758400</v>
      </c>
      <c r="W845" s="17">
        <v>3758400</v>
      </c>
      <c r="X845" s="17">
        <v>3758400</v>
      </c>
    </row>
    <row r="846" spans="2:24">
      <c r="B846" s="20">
        <v>4</v>
      </c>
      <c r="C846" s="25">
        <v>5252000</v>
      </c>
      <c r="D846" s="11">
        <f>IF(AND($N846&gt;' '!F$13,' '!F$13&gt;=$C846),1,0)</f>
        <v>0</v>
      </c>
      <c r="E846" s="11">
        <f>IF(AND($N846&gt;' '!G$13,' '!G$13&gt;=$C846),1,0)</f>
        <v>0</v>
      </c>
      <c r="F846" s="11">
        <f>IF(AND($N846&gt;' '!H$13,' '!H$13&gt;=$C846),1,0)</f>
        <v>0</v>
      </c>
      <c r="G846" s="11">
        <f>IF(AND($N846&gt;' '!I$13,' '!I$13&gt;=$C846),1,0)</f>
        <v>0</v>
      </c>
      <c r="H846" s="11">
        <f>IF(AND($N846&gt;' '!J$13,' '!J$13&gt;=$C846),1,0)</f>
        <v>0</v>
      </c>
      <c r="I846" s="11">
        <f>IF(AND($N846&gt;' '!K$13,' '!K$13&gt;=$C846),1,0)</f>
        <v>0</v>
      </c>
      <c r="J846" s="11">
        <f>IF(AND($N846&gt;' '!L$13,' '!L$13&gt;=$C846),1,0)</f>
        <v>0</v>
      </c>
      <c r="K846" s="11">
        <f>IF(AND($N846&gt;' '!M$13,' '!M$13&gt;=$C846),1,0)</f>
        <v>0</v>
      </c>
      <c r="L846" s="11">
        <f>IF(AND($N846&gt;' '!N$13,' '!N$13&gt;=$C846),1,0)</f>
        <v>0</v>
      </c>
      <c r="M846" s="11">
        <f>IF(AND($N846&gt;' '!O$13,' '!O$13&gt;=$C846),1,0)</f>
        <v>0</v>
      </c>
      <c r="N846" s="25">
        <v>5256000</v>
      </c>
      <c r="O846" s="17">
        <v>3761600</v>
      </c>
      <c r="P846" s="17">
        <v>3761600</v>
      </c>
      <c r="Q846" s="17">
        <v>3761600</v>
      </c>
      <c r="R846" s="17">
        <v>3761600</v>
      </c>
      <c r="S846" s="17">
        <v>3761600</v>
      </c>
      <c r="T846" s="17">
        <v>3761600</v>
      </c>
      <c r="U846" s="17">
        <v>3761600</v>
      </c>
      <c r="V846" s="17">
        <v>3761600</v>
      </c>
      <c r="W846" s="17">
        <v>3761600</v>
      </c>
      <c r="X846" s="17">
        <v>3761600</v>
      </c>
    </row>
    <row r="847" spans="2:24">
      <c r="B847" s="18">
        <v>5</v>
      </c>
      <c r="C847" s="25">
        <v>5256000</v>
      </c>
      <c r="D847" s="11">
        <f>IF(AND($N847&gt;' '!F$13,' '!F$13&gt;=$C847),1,0)</f>
        <v>0</v>
      </c>
      <c r="E847" s="11">
        <f>IF(AND($N847&gt;' '!G$13,' '!G$13&gt;=$C847),1,0)</f>
        <v>0</v>
      </c>
      <c r="F847" s="11">
        <f>IF(AND($N847&gt;' '!H$13,' '!H$13&gt;=$C847),1,0)</f>
        <v>0</v>
      </c>
      <c r="G847" s="11">
        <f>IF(AND($N847&gt;' '!I$13,' '!I$13&gt;=$C847),1,0)</f>
        <v>0</v>
      </c>
      <c r="H847" s="11">
        <f>IF(AND($N847&gt;' '!J$13,' '!J$13&gt;=$C847),1,0)</f>
        <v>0</v>
      </c>
      <c r="I847" s="11">
        <f>IF(AND($N847&gt;' '!K$13,' '!K$13&gt;=$C847),1,0)</f>
        <v>0</v>
      </c>
      <c r="J847" s="11">
        <f>IF(AND($N847&gt;' '!L$13,' '!L$13&gt;=$C847),1,0)</f>
        <v>0</v>
      </c>
      <c r="K847" s="11">
        <f>IF(AND($N847&gt;' '!M$13,' '!M$13&gt;=$C847),1,0)</f>
        <v>0</v>
      </c>
      <c r="L847" s="11">
        <f>IF(AND($N847&gt;' '!N$13,' '!N$13&gt;=$C847),1,0)</f>
        <v>0</v>
      </c>
      <c r="M847" s="11">
        <f>IF(AND($N847&gt;' '!O$13,' '!O$13&gt;=$C847),1,0)</f>
        <v>0</v>
      </c>
      <c r="N847" s="25">
        <v>5260000</v>
      </c>
      <c r="O847" s="17">
        <v>3764800</v>
      </c>
      <c r="P847" s="17">
        <v>3764800</v>
      </c>
      <c r="Q847" s="17">
        <v>3764800</v>
      </c>
      <c r="R847" s="17">
        <v>3764800</v>
      </c>
      <c r="S847" s="17">
        <v>3764800</v>
      </c>
      <c r="T847" s="17">
        <v>3764800</v>
      </c>
      <c r="U847" s="17">
        <v>3764800</v>
      </c>
      <c r="V847" s="17">
        <v>3764800</v>
      </c>
      <c r="W847" s="17">
        <v>3764800</v>
      </c>
      <c r="X847" s="17">
        <v>3764800</v>
      </c>
    </row>
    <row r="848" spans="2:24">
      <c r="B848" s="20">
        <v>1</v>
      </c>
      <c r="C848" s="25">
        <v>5260000</v>
      </c>
      <c r="D848" s="11">
        <f>IF(AND($N848&gt;' '!F$13,' '!F$13&gt;=$C848),1,0)</f>
        <v>0</v>
      </c>
      <c r="E848" s="11">
        <f>IF(AND($N848&gt;' '!G$13,' '!G$13&gt;=$C848),1,0)</f>
        <v>0</v>
      </c>
      <c r="F848" s="11">
        <f>IF(AND($N848&gt;' '!H$13,' '!H$13&gt;=$C848),1,0)</f>
        <v>0</v>
      </c>
      <c r="G848" s="11">
        <f>IF(AND($N848&gt;' '!I$13,' '!I$13&gt;=$C848),1,0)</f>
        <v>0</v>
      </c>
      <c r="H848" s="11">
        <f>IF(AND($N848&gt;' '!J$13,' '!J$13&gt;=$C848),1,0)</f>
        <v>0</v>
      </c>
      <c r="I848" s="11">
        <f>IF(AND($N848&gt;' '!K$13,' '!K$13&gt;=$C848),1,0)</f>
        <v>0</v>
      </c>
      <c r="J848" s="11">
        <f>IF(AND($N848&gt;' '!L$13,' '!L$13&gt;=$C848),1,0)</f>
        <v>0</v>
      </c>
      <c r="K848" s="11">
        <f>IF(AND($N848&gt;' '!M$13,' '!M$13&gt;=$C848),1,0)</f>
        <v>0</v>
      </c>
      <c r="L848" s="11">
        <f>IF(AND($N848&gt;' '!N$13,' '!N$13&gt;=$C848),1,0)</f>
        <v>0</v>
      </c>
      <c r="M848" s="11">
        <f>IF(AND($N848&gt;' '!O$13,' '!O$13&gt;=$C848),1,0)</f>
        <v>0</v>
      </c>
      <c r="N848" s="25">
        <v>5264000</v>
      </c>
      <c r="O848" s="17">
        <v>3768000</v>
      </c>
      <c r="P848" s="17">
        <v>3768000</v>
      </c>
      <c r="Q848" s="17">
        <v>3768000</v>
      </c>
      <c r="R848" s="17">
        <v>3768000</v>
      </c>
      <c r="S848" s="17">
        <v>3768000</v>
      </c>
      <c r="T848" s="17">
        <v>3768000</v>
      </c>
      <c r="U848" s="17">
        <v>3768000</v>
      </c>
      <c r="V848" s="17">
        <v>3768000</v>
      </c>
      <c r="W848" s="17">
        <v>3768000</v>
      </c>
      <c r="X848" s="17">
        <v>3768000</v>
      </c>
    </row>
    <row r="849" spans="2:24">
      <c r="B849" s="20">
        <v>2</v>
      </c>
      <c r="C849" s="25">
        <v>5264000</v>
      </c>
      <c r="D849" s="11">
        <f>IF(AND($N849&gt;' '!F$13,' '!F$13&gt;=$C849),1,0)</f>
        <v>0</v>
      </c>
      <c r="E849" s="11">
        <f>IF(AND($N849&gt;' '!G$13,' '!G$13&gt;=$C849),1,0)</f>
        <v>0</v>
      </c>
      <c r="F849" s="11">
        <f>IF(AND($N849&gt;' '!H$13,' '!H$13&gt;=$C849),1,0)</f>
        <v>0</v>
      </c>
      <c r="G849" s="11">
        <f>IF(AND($N849&gt;' '!I$13,' '!I$13&gt;=$C849),1,0)</f>
        <v>0</v>
      </c>
      <c r="H849" s="11">
        <f>IF(AND($N849&gt;' '!J$13,' '!J$13&gt;=$C849),1,0)</f>
        <v>0</v>
      </c>
      <c r="I849" s="11">
        <f>IF(AND($N849&gt;' '!K$13,' '!K$13&gt;=$C849),1,0)</f>
        <v>0</v>
      </c>
      <c r="J849" s="11">
        <f>IF(AND($N849&gt;' '!L$13,' '!L$13&gt;=$C849),1,0)</f>
        <v>0</v>
      </c>
      <c r="K849" s="11">
        <f>IF(AND($N849&gt;' '!M$13,' '!M$13&gt;=$C849),1,0)</f>
        <v>0</v>
      </c>
      <c r="L849" s="11">
        <f>IF(AND($N849&gt;' '!N$13,' '!N$13&gt;=$C849),1,0)</f>
        <v>0</v>
      </c>
      <c r="M849" s="11">
        <f>IF(AND($N849&gt;' '!O$13,' '!O$13&gt;=$C849),1,0)</f>
        <v>0</v>
      </c>
      <c r="N849" s="25">
        <v>5268000</v>
      </c>
      <c r="O849" s="17">
        <v>3771200</v>
      </c>
      <c r="P849" s="17">
        <v>3771200</v>
      </c>
      <c r="Q849" s="17">
        <v>3771200</v>
      </c>
      <c r="R849" s="17">
        <v>3771200</v>
      </c>
      <c r="S849" s="17">
        <v>3771200</v>
      </c>
      <c r="T849" s="17">
        <v>3771200</v>
      </c>
      <c r="U849" s="17">
        <v>3771200</v>
      </c>
      <c r="V849" s="17">
        <v>3771200</v>
      </c>
      <c r="W849" s="17">
        <v>3771200</v>
      </c>
      <c r="X849" s="17">
        <v>3771200</v>
      </c>
    </row>
    <row r="850" spans="2:24">
      <c r="B850" s="20">
        <v>3</v>
      </c>
      <c r="C850" s="26">
        <v>5268000</v>
      </c>
      <c r="D850" s="11">
        <f>IF(AND($N850&gt;' '!F$13,' '!F$13&gt;=$C850),1,0)</f>
        <v>0</v>
      </c>
      <c r="E850" s="11">
        <f>IF(AND($N850&gt;' '!G$13,' '!G$13&gt;=$C850),1,0)</f>
        <v>0</v>
      </c>
      <c r="F850" s="11">
        <f>IF(AND($N850&gt;' '!H$13,' '!H$13&gt;=$C850),1,0)</f>
        <v>0</v>
      </c>
      <c r="G850" s="11">
        <f>IF(AND($N850&gt;' '!I$13,' '!I$13&gt;=$C850),1,0)</f>
        <v>0</v>
      </c>
      <c r="H850" s="11">
        <f>IF(AND($N850&gt;' '!J$13,' '!J$13&gt;=$C850),1,0)</f>
        <v>0</v>
      </c>
      <c r="I850" s="11">
        <f>IF(AND($N850&gt;' '!K$13,' '!K$13&gt;=$C850),1,0)</f>
        <v>0</v>
      </c>
      <c r="J850" s="11">
        <f>IF(AND($N850&gt;' '!L$13,' '!L$13&gt;=$C850),1,0)</f>
        <v>0</v>
      </c>
      <c r="K850" s="11">
        <f>IF(AND($N850&gt;' '!M$13,' '!M$13&gt;=$C850),1,0)</f>
        <v>0</v>
      </c>
      <c r="L850" s="11">
        <f>IF(AND($N850&gt;' '!N$13,' '!N$13&gt;=$C850),1,0)</f>
        <v>0</v>
      </c>
      <c r="M850" s="11">
        <f>IF(AND($N850&gt;' '!O$13,' '!O$13&gt;=$C850),1,0)</f>
        <v>0</v>
      </c>
      <c r="N850" s="26">
        <v>5272000</v>
      </c>
      <c r="O850" s="17">
        <v>3774400</v>
      </c>
      <c r="P850" s="17">
        <v>3774400</v>
      </c>
      <c r="Q850" s="17">
        <v>3774400</v>
      </c>
      <c r="R850" s="17">
        <v>3774400</v>
      </c>
      <c r="S850" s="17">
        <v>3774400</v>
      </c>
      <c r="T850" s="17">
        <v>3774400</v>
      </c>
      <c r="U850" s="17">
        <v>3774400</v>
      </c>
      <c r="V850" s="17">
        <v>3774400</v>
      </c>
      <c r="W850" s="17">
        <v>3774400</v>
      </c>
      <c r="X850" s="17">
        <v>3774400</v>
      </c>
    </row>
    <row r="851" spans="2:24">
      <c r="B851" s="20">
        <v>4</v>
      </c>
      <c r="C851" s="25">
        <v>5272000</v>
      </c>
      <c r="D851" s="11">
        <f>IF(AND($N851&gt;' '!F$13,' '!F$13&gt;=$C851),1,0)</f>
        <v>0</v>
      </c>
      <c r="E851" s="11">
        <f>IF(AND($N851&gt;' '!G$13,' '!G$13&gt;=$C851),1,0)</f>
        <v>0</v>
      </c>
      <c r="F851" s="11">
        <f>IF(AND($N851&gt;' '!H$13,' '!H$13&gt;=$C851),1,0)</f>
        <v>0</v>
      </c>
      <c r="G851" s="11">
        <f>IF(AND($N851&gt;' '!I$13,' '!I$13&gt;=$C851),1,0)</f>
        <v>0</v>
      </c>
      <c r="H851" s="11">
        <f>IF(AND($N851&gt;' '!J$13,' '!J$13&gt;=$C851),1,0)</f>
        <v>0</v>
      </c>
      <c r="I851" s="11">
        <f>IF(AND($N851&gt;' '!K$13,' '!K$13&gt;=$C851),1,0)</f>
        <v>0</v>
      </c>
      <c r="J851" s="11">
        <f>IF(AND($N851&gt;' '!L$13,' '!L$13&gt;=$C851),1,0)</f>
        <v>0</v>
      </c>
      <c r="K851" s="11">
        <f>IF(AND($N851&gt;' '!M$13,' '!M$13&gt;=$C851),1,0)</f>
        <v>0</v>
      </c>
      <c r="L851" s="11">
        <f>IF(AND($N851&gt;' '!N$13,' '!N$13&gt;=$C851),1,0)</f>
        <v>0</v>
      </c>
      <c r="M851" s="11">
        <f>IF(AND($N851&gt;' '!O$13,' '!O$13&gt;=$C851),1,0)</f>
        <v>0</v>
      </c>
      <c r="N851" s="25">
        <v>5276000</v>
      </c>
      <c r="O851" s="17">
        <v>3777600</v>
      </c>
      <c r="P851" s="17">
        <v>3777600</v>
      </c>
      <c r="Q851" s="17">
        <v>3777600</v>
      </c>
      <c r="R851" s="17">
        <v>3777600</v>
      </c>
      <c r="S851" s="17">
        <v>3777600</v>
      </c>
      <c r="T851" s="17">
        <v>3777600</v>
      </c>
      <c r="U851" s="17">
        <v>3777600</v>
      </c>
      <c r="V851" s="17">
        <v>3777600</v>
      </c>
      <c r="W851" s="17">
        <v>3777600</v>
      </c>
      <c r="X851" s="17">
        <v>3777600</v>
      </c>
    </row>
    <row r="852" spans="2:24">
      <c r="B852" s="18">
        <v>5</v>
      </c>
      <c r="C852" s="25">
        <v>5276000</v>
      </c>
      <c r="D852" s="11">
        <f>IF(AND($N852&gt;' '!F$13,' '!F$13&gt;=$C852),1,0)</f>
        <v>0</v>
      </c>
      <c r="E852" s="11">
        <f>IF(AND($N852&gt;' '!G$13,' '!G$13&gt;=$C852),1,0)</f>
        <v>0</v>
      </c>
      <c r="F852" s="11">
        <f>IF(AND($N852&gt;' '!H$13,' '!H$13&gt;=$C852),1,0)</f>
        <v>0</v>
      </c>
      <c r="G852" s="11">
        <f>IF(AND($N852&gt;' '!I$13,' '!I$13&gt;=$C852),1,0)</f>
        <v>0</v>
      </c>
      <c r="H852" s="11">
        <f>IF(AND($N852&gt;' '!J$13,' '!J$13&gt;=$C852),1,0)</f>
        <v>0</v>
      </c>
      <c r="I852" s="11">
        <f>IF(AND($N852&gt;' '!K$13,' '!K$13&gt;=$C852),1,0)</f>
        <v>0</v>
      </c>
      <c r="J852" s="11">
        <f>IF(AND($N852&gt;' '!L$13,' '!L$13&gt;=$C852),1,0)</f>
        <v>0</v>
      </c>
      <c r="K852" s="11">
        <f>IF(AND($N852&gt;' '!M$13,' '!M$13&gt;=$C852),1,0)</f>
        <v>0</v>
      </c>
      <c r="L852" s="11">
        <f>IF(AND($N852&gt;' '!N$13,' '!N$13&gt;=$C852),1,0)</f>
        <v>0</v>
      </c>
      <c r="M852" s="11">
        <f>IF(AND($N852&gt;' '!O$13,' '!O$13&gt;=$C852),1,0)</f>
        <v>0</v>
      </c>
      <c r="N852" s="25">
        <v>5280000</v>
      </c>
      <c r="O852" s="17">
        <v>3780800</v>
      </c>
      <c r="P852" s="17">
        <v>3780800</v>
      </c>
      <c r="Q852" s="17">
        <v>3780800</v>
      </c>
      <c r="R852" s="17">
        <v>3780800</v>
      </c>
      <c r="S852" s="17">
        <v>3780800</v>
      </c>
      <c r="T852" s="17">
        <v>3780800</v>
      </c>
      <c r="U852" s="17">
        <v>3780800</v>
      </c>
      <c r="V852" s="17">
        <v>3780800</v>
      </c>
      <c r="W852" s="17">
        <v>3780800</v>
      </c>
      <c r="X852" s="17">
        <v>3780800</v>
      </c>
    </row>
    <row r="853" spans="2:24">
      <c r="B853" s="20">
        <v>1</v>
      </c>
      <c r="C853" s="25">
        <v>5280000</v>
      </c>
      <c r="D853" s="11">
        <f>IF(AND($N853&gt;' '!F$13,' '!F$13&gt;=$C853),1,0)</f>
        <v>0</v>
      </c>
      <c r="E853" s="11">
        <f>IF(AND($N853&gt;' '!G$13,' '!G$13&gt;=$C853),1,0)</f>
        <v>0</v>
      </c>
      <c r="F853" s="11">
        <f>IF(AND($N853&gt;' '!H$13,' '!H$13&gt;=$C853),1,0)</f>
        <v>0</v>
      </c>
      <c r="G853" s="11">
        <f>IF(AND($N853&gt;' '!I$13,' '!I$13&gt;=$C853),1,0)</f>
        <v>0</v>
      </c>
      <c r="H853" s="11">
        <f>IF(AND($N853&gt;' '!J$13,' '!J$13&gt;=$C853),1,0)</f>
        <v>0</v>
      </c>
      <c r="I853" s="11">
        <f>IF(AND($N853&gt;' '!K$13,' '!K$13&gt;=$C853),1,0)</f>
        <v>0</v>
      </c>
      <c r="J853" s="11">
        <f>IF(AND($N853&gt;' '!L$13,' '!L$13&gt;=$C853),1,0)</f>
        <v>0</v>
      </c>
      <c r="K853" s="11">
        <f>IF(AND($N853&gt;' '!M$13,' '!M$13&gt;=$C853),1,0)</f>
        <v>0</v>
      </c>
      <c r="L853" s="11">
        <f>IF(AND($N853&gt;' '!N$13,' '!N$13&gt;=$C853),1,0)</f>
        <v>0</v>
      </c>
      <c r="M853" s="11">
        <f>IF(AND($N853&gt;' '!O$13,' '!O$13&gt;=$C853),1,0)</f>
        <v>0</v>
      </c>
      <c r="N853" s="25">
        <v>5284000</v>
      </c>
      <c r="O853" s="17">
        <v>3784000</v>
      </c>
      <c r="P853" s="17">
        <v>3784000</v>
      </c>
      <c r="Q853" s="17">
        <v>3784000</v>
      </c>
      <c r="R853" s="17">
        <v>3784000</v>
      </c>
      <c r="S853" s="17">
        <v>3784000</v>
      </c>
      <c r="T853" s="17">
        <v>3784000</v>
      </c>
      <c r="U853" s="17">
        <v>3784000</v>
      </c>
      <c r="V853" s="17">
        <v>3784000</v>
      </c>
      <c r="W853" s="17">
        <v>3784000</v>
      </c>
      <c r="X853" s="17">
        <v>3784000</v>
      </c>
    </row>
    <row r="854" spans="2:24">
      <c r="B854" s="20">
        <v>2</v>
      </c>
      <c r="C854" s="25">
        <v>5284000</v>
      </c>
      <c r="D854" s="11">
        <f>IF(AND($N854&gt;' '!F$13,' '!F$13&gt;=$C854),1,0)</f>
        <v>0</v>
      </c>
      <c r="E854" s="11">
        <f>IF(AND($N854&gt;' '!G$13,' '!G$13&gt;=$C854),1,0)</f>
        <v>0</v>
      </c>
      <c r="F854" s="11">
        <f>IF(AND($N854&gt;' '!H$13,' '!H$13&gt;=$C854),1,0)</f>
        <v>0</v>
      </c>
      <c r="G854" s="11">
        <f>IF(AND($N854&gt;' '!I$13,' '!I$13&gt;=$C854),1,0)</f>
        <v>0</v>
      </c>
      <c r="H854" s="11">
        <f>IF(AND($N854&gt;' '!J$13,' '!J$13&gt;=$C854),1,0)</f>
        <v>0</v>
      </c>
      <c r="I854" s="11">
        <f>IF(AND($N854&gt;' '!K$13,' '!K$13&gt;=$C854),1,0)</f>
        <v>0</v>
      </c>
      <c r="J854" s="11">
        <f>IF(AND($N854&gt;' '!L$13,' '!L$13&gt;=$C854),1,0)</f>
        <v>0</v>
      </c>
      <c r="K854" s="11">
        <f>IF(AND($N854&gt;' '!M$13,' '!M$13&gt;=$C854),1,0)</f>
        <v>0</v>
      </c>
      <c r="L854" s="11">
        <f>IF(AND($N854&gt;' '!N$13,' '!N$13&gt;=$C854),1,0)</f>
        <v>0</v>
      </c>
      <c r="M854" s="11">
        <f>IF(AND($N854&gt;' '!O$13,' '!O$13&gt;=$C854),1,0)</f>
        <v>0</v>
      </c>
      <c r="N854" s="25">
        <v>5288000</v>
      </c>
      <c r="O854" s="17">
        <v>3787200</v>
      </c>
      <c r="P854" s="17">
        <v>3787200</v>
      </c>
      <c r="Q854" s="17">
        <v>3787200</v>
      </c>
      <c r="R854" s="17">
        <v>3787200</v>
      </c>
      <c r="S854" s="17">
        <v>3787200</v>
      </c>
      <c r="T854" s="17">
        <v>3787200</v>
      </c>
      <c r="U854" s="17">
        <v>3787200</v>
      </c>
      <c r="V854" s="17">
        <v>3787200</v>
      </c>
      <c r="W854" s="17">
        <v>3787200</v>
      </c>
      <c r="X854" s="17">
        <v>3787200</v>
      </c>
    </row>
    <row r="855" spans="2:24">
      <c r="B855" s="20">
        <v>3</v>
      </c>
      <c r="C855" s="26">
        <v>5288000</v>
      </c>
      <c r="D855" s="11">
        <f>IF(AND($N855&gt;' '!F$13,' '!F$13&gt;=$C855),1,0)</f>
        <v>0</v>
      </c>
      <c r="E855" s="11">
        <f>IF(AND($N855&gt;' '!G$13,' '!G$13&gt;=$C855),1,0)</f>
        <v>0</v>
      </c>
      <c r="F855" s="11">
        <f>IF(AND($N855&gt;' '!H$13,' '!H$13&gt;=$C855),1,0)</f>
        <v>0</v>
      </c>
      <c r="G855" s="11">
        <f>IF(AND($N855&gt;' '!I$13,' '!I$13&gt;=$C855),1,0)</f>
        <v>0</v>
      </c>
      <c r="H855" s="11">
        <f>IF(AND($N855&gt;' '!J$13,' '!J$13&gt;=$C855),1,0)</f>
        <v>0</v>
      </c>
      <c r="I855" s="11">
        <f>IF(AND($N855&gt;' '!K$13,' '!K$13&gt;=$C855),1,0)</f>
        <v>0</v>
      </c>
      <c r="J855" s="11">
        <f>IF(AND($N855&gt;' '!L$13,' '!L$13&gt;=$C855),1,0)</f>
        <v>0</v>
      </c>
      <c r="K855" s="11">
        <f>IF(AND($N855&gt;' '!M$13,' '!M$13&gt;=$C855),1,0)</f>
        <v>0</v>
      </c>
      <c r="L855" s="11">
        <f>IF(AND($N855&gt;' '!N$13,' '!N$13&gt;=$C855),1,0)</f>
        <v>0</v>
      </c>
      <c r="M855" s="11">
        <f>IF(AND($N855&gt;' '!O$13,' '!O$13&gt;=$C855),1,0)</f>
        <v>0</v>
      </c>
      <c r="N855" s="26">
        <v>5292000</v>
      </c>
      <c r="O855" s="17">
        <v>3790400</v>
      </c>
      <c r="P855" s="17">
        <v>3790400</v>
      </c>
      <c r="Q855" s="17">
        <v>3790400</v>
      </c>
      <c r="R855" s="17">
        <v>3790400</v>
      </c>
      <c r="S855" s="17">
        <v>3790400</v>
      </c>
      <c r="T855" s="17">
        <v>3790400</v>
      </c>
      <c r="U855" s="17">
        <v>3790400</v>
      </c>
      <c r="V855" s="17">
        <v>3790400</v>
      </c>
      <c r="W855" s="17">
        <v>3790400</v>
      </c>
      <c r="X855" s="17">
        <v>3790400</v>
      </c>
    </row>
    <row r="856" spans="2:24">
      <c r="B856" s="20">
        <v>4</v>
      </c>
      <c r="C856" s="25">
        <v>5292000</v>
      </c>
      <c r="D856" s="11">
        <f>IF(AND($N856&gt;' '!F$13,' '!F$13&gt;=$C856),1,0)</f>
        <v>0</v>
      </c>
      <c r="E856" s="11">
        <f>IF(AND($N856&gt;' '!G$13,' '!G$13&gt;=$C856),1,0)</f>
        <v>0</v>
      </c>
      <c r="F856" s="11">
        <f>IF(AND($N856&gt;' '!H$13,' '!H$13&gt;=$C856),1,0)</f>
        <v>0</v>
      </c>
      <c r="G856" s="11">
        <f>IF(AND($N856&gt;' '!I$13,' '!I$13&gt;=$C856),1,0)</f>
        <v>0</v>
      </c>
      <c r="H856" s="11">
        <f>IF(AND($N856&gt;' '!J$13,' '!J$13&gt;=$C856),1,0)</f>
        <v>0</v>
      </c>
      <c r="I856" s="11">
        <f>IF(AND($N856&gt;' '!K$13,' '!K$13&gt;=$C856),1,0)</f>
        <v>0</v>
      </c>
      <c r="J856" s="11">
        <f>IF(AND($N856&gt;' '!L$13,' '!L$13&gt;=$C856),1,0)</f>
        <v>0</v>
      </c>
      <c r="K856" s="11">
        <f>IF(AND($N856&gt;' '!M$13,' '!M$13&gt;=$C856),1,0)</f>
        <v>0</v>
      </c>
      <c r="L856" s="11">
        <f>IF(AND($N856&gt;' '!N$13,' '!N$13&gt;=$C856),1,0)</f>
        <v>0</v>
      </c>
      <c r="M856" s="11">
        <f>IF(AND($N856&gt;' '!O$13,' '!O$13&gt;=$C856),1,0)</f>
        <v>0</v>
      </c>
      <c r="N856" s="25">
        <v>5296000</v>
      </c>
      <c r="O856" s="17">
        <v>3793600</v>
      </c>
      <c r="P856" s="17">
        <v>3793600</v>
      </c>
      <c r="Q856" s="17">
        <v>3793600</v>
      </c>
      <c r="R856" s="17">
        <v>3793600</v>
      </c>
      <c r="S856" s="17">
        <v>3793600</v>
      </c>
      <c r="T856" s="17">
        <v>3793600</v>
      </c>
      <c r="U856" s="17">
        <v>3793600</v>
      </c>
      <c r="V856" s="17">
        <v>3793600</v>
      </c>
      <c r="W856" s="17">
        <v>3793600</v>
      </c>
      <c r="X856" s="17">
        <v>3793600</v>
      </c>
    </row>
    <row r="857" spans="2:24">
      <c r="B857" s="18">
        <v>5</v>
      </c>
      <c r="C857" s="25">
        <v>5296000</v>
      </c>
      <c r="D857" s="11">
        <f>IF(AND($N857&gt;' '!F$13,' '!F$13&gt;=$C857),1,0)</f>
        <v>0</v>
      </c>
      <c r="E857" s="11">
        <f>IF(AND($N857&gt;' '!G$13,' '!G$13&gt;=$C857),1,0)</f>
        <v>0</v>
      </c>
      <c r="F857" s="11">
        <f>IF(AND($N857&gt;' '!H$13,' '!H$13&gt;=$C857),1,0)</f>
        <v>0</v>
      </c>
      <c r="G857" s="11">
        <f>IF(AND($N857&gt;' '!I$13,' '!I$13&gt;=$C857),1,0)</f>
        <v>0</v>
      </c>
      <c r="H857" s="11">
        <f>IF(AND($N857&gt;' '!J$13,' '!J$13&gt;=$C857),1,0)</f>
        <v>0</v>
      </c>
      <c r="I857" s="11">
        <f>IF(AND($N857&gt;' '!K$13,' '!K$13&gt;=$C857),1,0)</f>
        <v>0</v>
      </c>
      <c r="J857" s="11">
        <f>IF(AND($N857&gt;' '!L$13,' '!L$13&gt;=$C857),1,0)</f>
        <v>0</v>
      </c>
      <c r="K857" s="11">
        <f>IF(AND($N857&gt;' '!M$13,' '!M$13&gt;=$C857),1,0)</f>
        <v>0</v>
      </c>
      <c r="L857" s="11">
        <f>IF(AND($N857&gt;' '!N$13,' '!N$13&gt;=$C857),1,0)</f>
        <v>0</v>
      </c>
      <c r="M857" s="11">
        <f>IF(AND($N857&gt;' '!O$13,' '!O$13&gt;=$C857),1,0)</f>
        <v>0</v>
      </c>
      <c r="N857" s="25">
        <v>5300000</v>
      </c>
      <c r="O857" s="17">
        <v>3796800</v>
      </c>
      <c r="P857" s="17">
        <v>3796800</v>
      </c>
      <c r="Q857" s="17">
        <v>3796800</v>
      </c>
      <c r="R857" s="17">
        <v>3796800</v>
      </c>
      <c r="S857" s="17">
        <v>3796800</v>
      </c>
      <c r="T857" s="17">
        <v>3796800</v>
      </c>
      <c r="U857" s="17">
        <v>3796800</v>
      </c>
      <c r="V857" s="17">
        <v>3796800</v>
      </c>
      <c r="W857" s="17">
        <v>3796800</v>
      </c>
      <c r="X857" s="17">
        <v>3796800</v>
      </c>
    </row>
    <row r="858" spans="2:24">
      <c r="B858" s="20">
        <v>1</v>
      </c>
      <c r="C858" s="25">
        <v>5300000</v>
      </c>
      <c r="D858" s="11">
        <f>IF(AND($N858&gt;' '!F$13,' '!F$13&gt;=$C858),1,0)</f>
        <v>0</v>
      </c>
      <c r="E858" s="11">
        <f>IF(AND($N858&gt;' '!G$13,' '!G$13&gt;=$C858),1,0)</f>
        <v>0</v>
      </c>
      <c r="F858" s="11">
        <f>IF(AND($N858&gt;' '!H$13,' '!H$13&gt;=$C858),1,0)</f>
        <v>0</v>
      </c>
      <c r="G858" s="11">
        <f>IF(AND($N858&gt;' '!I$13,' '!I$13&gt;=$C858),1,0)</f>
        <v>0</v>
      </c>
      <c r="H858" s="11">
        <f>IF(AND($N858&gt;' '!J$13,' '!J$13&gt;=$C858),1,0)</f>
        <v>0</v>
      </c>
      <c r="I858" s="11">
        <f>IF(AND($N858&gt;' '!K$13,' '!K$13&gt;=$C858),1,0)</f>
        <v>0</v>
      </c>
      <c r="J858" s="11">
        <f>IF(AND($N858&gt;' '!L$13,' '!L$13&gt;=$C858),1,0)</f>
        <v>0</v>
      </c>
      <c r="K858" s="11">
        <f>IF(AND($N858&gt;' '!M$13,' '!M$13&gt;=$C858),1,0)</f>
        <v>0</v>
      </c>
      <c r="L858" s="11">
        <f>IF(AND($N858&gt;' '!N$13,' '!N$13&gt;=$C858),1,0)</f>
        <v>0</v>
      </c>
      <c r="M858" s="11">
        <f>IF(AND($N858&gt;' '!O$13,' '!O$13&gt;=$C858),1,0)</f>
        <v>0</v>
      </c>
      <c r="N858" s="25">
        <v>5304000</v>
      </c>
      <c r="O858" s="17">
        <v>3800000</v>
      </c>
      <c r="P858" s="17">
        <v>3800000</v>
      </c>
      <c r="Q858" s="17">
        <v>3800000</v>
      </c>
      <c r="R858" s="17">
        <v>3800000</v>
      </c>
      <c r="S858" s="17">
        <v>3800000</v>
      </c>
      <c r="T858" s="17">
        <v>3800000</v>
      </c>
      <c r="U858" s="17">
        <v>3800000</v>
      </c>
      <c r="V858" s="17">
        <v>3800000</v>
      </c>
      <c r="W858" s="17">
        <v>3800000</v>
      </c>
      <c r="X858" s="17">
        <v>3800000</v>
      </c>
    </row>
    <row r="859" spans="2:24">
      <c r="B859" s="20">
        <v>2</v>
      </c>
      <c r="C859" s="25">
        <v>5304000</v>
      </c>
      <c r="D859" s="11">
        <f>IF(AND($N859&gt;' '!F$13,' '!F$13&gt;=$C859),1,0)</f>
        <v>0</v>
      </c>
      <c r="E859" s="11">
        <f>IF(AND($N859&gt;' '!G$13,' '!G$13&gt;=$C859),1,0)</f>
        <v>0</v>
      </c>
      <c r="F859" s="11">
        <f>IF(AND($N859&gt;' '!H$13,' '!H$13&gt;=$C859),1,0)</f>
        <v>0</v>
      </c>
      <c r="G859" s="11">
        <f>IF(AND($N859&gt;' '!I$13,' '!I$13&gt;=$C859),1,0)</f>
        <v>0</v>
      </c>
      <c r="H859" s="11">
        <f>IF(AND($N859&gt;' '!J$13,' '!J$13&gt;=$C859),1,0)</f>
        <v>0</v>
      </c>
      <c r="I859" s="11">
        <f>IF(AND($N859&gt;' '!K$13,' '!K$13&gt;=$C859),1,0)</f>
        <v>0</v>
      </c>
      <c r="J859" s="11">
        <f>IF(AND($N859&gt;' '!L$13,' '!L$13&gt;=$C859),1,0)</f>
        <v>0</v>
      </c>
      <c r="K859" s="11">
        <f>IF(AND($N859&gt;' '!M$13,' '!M$13&gt;=$C859),1,0)</f>
        <v>0</v>
      </c>
      <c r="L859" s="11">
        <f>IF(AND($N859&gt;' '!N$13,' '!N$13&gt;=$C859),1,0)</f>
        <v>0</v>
      </c>
      <c r="M859" s="11">
        <f>IF(AND($N859&gt;' '!O$13,' '!O$13&gt;=$C859),1,0)</f>
        <v>0</v>
      </c>
      <c r="N859" s="25">
        <v>5308000</v>
      </c>
      <c r="O859" s="17">
        <v>3803200</v>
      </c>
      <c r="P859" s="17">
        <v>3803200</v>
      </c>
      <c r="Q859" s="17">
        <v>3803200</v>
      </c>
      <c r="R859" s="17">
        <v>3803200</v>
      </c>
      <c r="S859" s="17">
        <v>3803200</v>
      </c>
      <c r="T859" s="17">
        <v>3803200</v>
      </c>
      <c r="U859" s="17">
        <v>3803200</v>
      </c>
      <c r="V859" s="17">
        <v>3803200</v>
      </c>
      <c r="W859" s="17">
        <v>3803200</v>
      </c>
      <c r="X859" s="17">
        <v>3803200</v>
      </c>
    </row>
    <row r="860" spans="2:24">
      <c r="B860" s="20">
        <v>3</v>
      </c>
      <c r="C860" s="26">
        <v>5308000</v>
      </c>
      <c r="D860" s="11">
        <f>IF(AND($N860&gt;' '!F$13,' '!F$13&gt;=$C860),1,0)</f>
        <v>0</v>
      </c>
      <c r="E860" s="11">
        <f>IF(AND($N860&gt;' '!G$13,' '!G$13&gt;=$C860),1,0)</f>
        <v>0</v>
      </c>
      <c r="F860" s="11">
        <f>IF(AND($N860&gt;' '!H$13,' '!H$13&gt;=$C860),1,0)</f>
        <v>0</v>
      </c>
      <c r="G860" s="11">
        <f>IF(AND($N860&gt;' '!I$13,' '!I$13&gt;=$C860),1,0)</f>
        <v>0</v>
      </c>
      <c r="H860" s="11">
        <f>IF(AND($N860&gt;' '!J$13,' '!J$13&gt;=$C860),1,0)</f>
        <v>0</v>
      </c>
      <c r="I860" s="11">
        <f>IF(AND($N860&gt;' '!K$13,' '!K$13&gt;=$C860),1,0)</f>
        <v>0</v>
      </c>
      <c r="J860" s="11">
        <f>IF(AND($N860&gt;' '!L$13,' '!L$13&gt;=$C860),1,0)</f>
        <v>0</v>
      </c>
      <c r="K860" s="11">
        <f>IF(AND($N860&gt;' '!M$13,' '!M$13&gt;=$C860),1,0)</f>
        <v>0</v>
      </c>
      <c r="L860" s="11">
        <f>IF(AND($N860&gt;' '!N$13,' '!N$13&gt;=$C860),1,0)</f>
        <v>0</v>
      </c>
      <c r="M860" s="11">
        <f>IF(AND($N860&gt;' '!O$13,' '!O$13&gt;=$C860),1,0)</f>
        <v>0</v>
      </c>
      <c r="N860" s="26">
        <v>5312000</v>
      </c>
      <c r="O860" s="17">
        <v>3806400</v>
      </c>
      <c r="P860" s="17">
        <v>3806400</v>
      </c>
      <c r="Q860" s="17">
        <v>3806400</v>
      </c>
      <c r="R860" s="17">
        <v>3806400</v>
      </c>
      <c r="S860" s="17">
        <v>3806400</v>
      </c>
      <c r="T860" s="17">
        <v>3806400</v>
      </c>
      <c r="U860" s="17">
        <v>3806400</v>
      </c>
      <c r="V860" s="17">
        <v>3806400</v>
      </c>
      <c r="W860" s="17">
        <v>3806400</v>
      </c>
      <c r="X860" s="17">
        <v>3806400</v>
      </c>
    </row>
    <row r="861" spans="2:24">
      <c r="B861" s="20">
        <v>4</v>
      </c>
      <c r="C861" s="25">
        <v>5312000</v>
      </c>
      <c r="D861" s="11">
        <f>IF(AND($N861&gt;' '!F$13,' '!F$13&gt;=$C861),1,0)</f>
        <v>0</v>
      </c>
      <c r="E861" s="11">
        <f>IF(AND($N861&gt;' '!G$13,' '!G$13&gt;=$C861),1,0)</f>
        <v>0</v>
      </c>
      <c r="F861" s="11">
        <f>IF(AND($N861&gt;' '!H$13,' '!H$13&gt;=$C861),1,0)</f>
        <v>0</v>
      </c>
      <c r="G861" s="11">
        <f>IF(AND($N861&gt;' '!I$13,' '!I$13&gt;=$C861),1,0)</f>
        <v>0</v>
      </c>
      <c r="H861" s="11">
        <f>IF(AND($N861&gt;' '!J$13,' '!J$13&gt;=$C861),1,0)</f>
        <v>0</v>
      </c>
      <c r="I861" s="11">
        <f>IF(AND($N861&gt;' '!K$13,' '!K$13&gt;=$C861),1,0)</f>
        <v>0</v>
      </c>
      <c r="J861" s="11">
        <f>IF(AND($N861&gt;' '!L$13,' '!L$13&gt;=$C861),1,0)</f>
        <v>0</v>
      </c>
      <c r="K861" s="11">
        <f>IF(AND($N861&gt;' '!M$13,' '!M$13&gt;=$C861),1,0)</f>
        <v>0</v>
      </c>
      <c r="L861" s="11">
        <f>IF(AND($N861&gt;' '!N$13,' '!N$13&gt;=$C861),1,0)</f>
        <v>0</v>
      </c>
      <c r="M861" s="11">
        <f>IF(AND($N861&gt;' '!O$13,' '!O$13&gt;=$C861),1,0)</f>
        <v>0</v>
      </c>
      <c r="N861" s="25">
        <v>5316000</v>
      </c>
      <c r="O861" s="17">
        <v>3809600</v>
      </c>
      <c r="P861" s="17">
        <v>3809600</v>
      </c>
      <c r="Q861" s="17">
        <v>3809600</v>
      </c>
      <c r="R861" s="17">
        <v>3809600</v>
      </c>
      <c r="S861" s="17">
        <v>3809600</v>
      </c>
      <c r="T861" s="17">
        <v>3809600</v>
      </c>
      <c r="U861" s="17">
        <v>3809600</v>
      </c>
      <c r="V861" s="17">
        <v>3809600</v>
      </c>
      <c r="W861" s="17">
        <v>3809600</v>
      </c>
      <c r="X861" s="17">
        <v>3809600</v>
      </c>
    </row>
    <row r="862" spans="2:24">
      <c r="B862" s="18">
        <v>5</v>
      </c>
      <c r="C862" s="25">
        <v>5316000</v>
      </c>
      <c r="D862" s="11">
        <f>IF(AND($N862&gt;' '!F$13,' '!F$13&gt;=$C862),1,0)</f>
        <v>0</v>
      </c>
      <c r="E862" s="11">
        <f>IF(AND($N862&gt;' '!G$13,' '!G$13&gt;=$C862),1,0)</f>
        <v>0</v>
      </c>
      <c r="F862" s="11">
        <f>IF(AND($N862&gt;' '!H$13,' '!H$13&gt;=$C862),1,0)</f>
        <v>0</v>
      </c>
      <c r="G862" s="11">
        <f>IF(AND($N862&gt;' '!I$13,' '!I$13&gt;=$C862),1,0)</f>
        <v>0</v>
      </c>
      <c r="H862" s="11">
        <f>IF(AND($N862&gt;' '!J$13,' '!J$13&gt;=$C862),1,0)</f>
        <v>0</v>
      </c>
      <c r="I862" s="11">
        <f>IF(AND($N862&gt;' '!K$13,' '!K$13&gt;=$C862),1,0)</f>
        <v>0</v>
      </c>
      <c r="J862" s="11">
        <f>IF(AND($N862&gt;' '!L$13,' '!L$13&gt;=$C862),1,0)</f>
        <v>0</v>
      </c>
      <c r="K862" s="11">
        <f>IF(AND($N862&gt;' '!M$13,' '!M$13&gt;=$C862),1,0)</f>
        <v>0</v>
      </c>
      <c r="L862" s="11">
        <f>IF(AND($N862&gt;' '!N$13,' '!N$13&gt;=$C862),1,0)</f>
        <v>0</v>
      </c>
      <c r="M862" s="11">
        <f>IF(AND($N862&gt;' '!O$13,' '!O$13&gt;=$C862),1,0)</f>
        <v>0</v>
      </c>
      <c r="N862" s="25">
        <v>5320000</v>
      </c>
      <c r="O862" s="17">
        <v>3812800</v>
      </c>
      <c r="P862" s="17">
        <v>3812800</v>
      </c>
      <c r="Q862" s="17">
        <v>3812800</v>
      </c>
      <c r="R862" s="17">
        <v>3812800</v>
      </c>
      <c r="S862" s="17">
        <v>3812800</v>
      </c>
      <c r="T862" s="17">
        <v>3812800</v>
      </c>
      <c r="U862" s="17">
        <v>3812800</v>
      </c>
      <c r="V862" s="17">
        <v>3812800</v>
      </c>
      <c r="W862" s="17">
        <v>3812800</v>
      </c>
      <c r="X862" s="17">
        <v>3812800</v>
      </c>
    </row>
    <row r="863" spans="2:24">
      <c r="B863" s="20">
        <v>1</v>
      </c>
      <c r="C863" s="25">
        <v>5320000</v>
      </c>
      <c r="D863" s="11">
        <f>IF(AND($N863&gt;' '!F$13,' '!F$13&gt;=$C863),1,0)</f>
        <v>0</v>
      </c>
      <c r="E863" s="11">
        <f>IF(AND($N863&gt;' '!G$13,' '!G$13&gt;=$C863),1,0)</f>
        <v>0</v>
      </c>
      <c r="F863" s="11">
        <f>IF(AND($N863&gt;' '!H$13,' '!H$13&gt;=$C863),1,0)</f>
        <v>0</v>
      </c>
      <c r="G863" s="11">
        <f>IF(AND($N863&gt;' '!I$13,' '!I$13&gt;=$C863),1,0)</f>
        <v>0</v>
      </c>
      <c r="H863" s="11">
        <f>IF(AND($N863&gt;' '!J$13,' '!J$13&gt;=$C863),1,0)</f>
        <v>0</v>
      </c>
      <c r="I863" s="11">
        <f>IF(AND($N863&gt;' '!K$13,' '!K$13&gt;=$C863),1,0)</f>
        <v>0</v>
      </c>
      <c r="J863" s="11">
        <f>IF(AND($N863&gt;' '!L$13,' '!L$13&gt;=$C863),1,0)</f>
        <v>0</v>
      </c>
      <c r="K863" s="11">
        <f>IF(AND($N863&gt;' '!M$13,' '!M$13&gt;=$C863),1,0)</f>
        <v>0</v>
      </c>
      <c r="L863" s="11">
        <f>IF(AND($N863&gt;' '!N$13,' '!N$13&gt;=$C863),1,0)</f>
        <v>0</v>
      </c>
      <c r="M863" s="11">
        <f>IF(AND($N863&gt;' '!O$13,' '!O$13&gt;=$C863),1,0)</f>
        <v>0</v>
      </c>
      <c r="N863" s="25">
        <v>5324000</v>
      </c>
      <c r="O863" s="17">
        <v>3816000</v>
      </c>
      <c r="P863" s="17">
        <v>3816000</v>
      </c>
      <c r="Q863" s="17">
        <v>3816000</v>
      </c>
      <c r="R863" s="17">
        <v>3816000</v>
      </c>
      <c r="S863" s="17">
        <v>3816000</v>
      </c>
      <c r="T863" s="17">
        <v>3816000</v>
      </c>
      <c r="U863" s="17">
        <v>3816000</v>
      </c>
      <c r="V863" s="17">
        <v>3816000</v>
      </c>
      <c r="W863" s="17">
        <v>3816000</v>
      </c>
      <c r="X863" s="17">
        <v>3816000</v>
      </c>
    </row>
    <row r="864" spans="2:24">
      <c r="B864" s="20">
        <v>2</v>
      </c>
      <c r="C864" s="25">
        <v>5324000</v>
      </c>
      <c r="D864" s="11">
        <f>IF(AND($N864&gt;' '!F$13,' '!F$13&gt;=$C864),1,0)</f>
        <v>0</v>
      </c>
      <c r="E864" s="11">
        <f>IF(AND($N864&gt;' '!G$13,' '!G$13&gt;=$C864),1,0)</f>
        <v>0</v>
      </c>
      <c r="F864" s="11">
        <f>IF(AND($N864&gt;' '!H$13,' '!H$13&gt;=$C864),1,0)</f>
        <v>0</v>
      </c>
      <c r="G864" s="11">
        <f>IF(AND($N864&gt;' '!I$13,' '!I$13&gt;=$C864),1,0)</f>
        <v>0</v>
      </c>
      <c r="H864" s="11">
        <f>IF(AND($N864&gt;' '!J$13,' '!J$13&gt;=$C864),1,0)</f>
        <v>0</v>
      </c>
      <c r="I864" s="11">
        <f>IF(AND($N864&gt;' '!K$13,' '!K$13&gt;=$C864),1,0)</f>
        <v>0</v>
      </c>
      <c r="J864" s="11">
        <f>IF(AND($N864&gt;' '!L$13,' '!L$13&gt;=$C864),1,0)</f>
        <v>0</v>
      </c>
      <c r="K864" s="11">
        <f>IF(AND($N864&gt;' '!M$13,' '!M$13&gt;=$C864),1,0)</f>
        <v>0</v>
      </c>
      <c r="L864" s="11">
        <f>IF(AND($N864&gt;' '!N$13,' '!N$13&gt;=$C864),1,0)</f>
        <v>0</v>
      </c>
      <c r="M864" s="11">
        <f>IF(AND($N864&gt;' '!O$13,' '!O$13&gt;=$C864),1,0)</f>
        <v>0</v>
      </c>
      <c r="N864" s="25">
        <v>5328000</v>
      </c>
      <c r="O864" s="17">
        <v>3819200</v>
      </c>
      <c r="P864" s="17">
        <v>3819200</v>
      </c>
      <c r="Q864" s="17">
        <v>3819200</v>
      </c>
      <c r="R864" s="17">
        <v>3819200</v>
      </c>
      <c r="S864" s="17">
        <v>3819200</v>
      </c>
      <c r="T864" s="17">
        <v>3819200</v>
      </c>
      <c r="U864" s="17">
        <v>3819200</v>
      </c>
      <c r="V864" s="17">
        <v>3819200</v>
      </c>
      <c r="W864" s="17">
        <v>3819200</v>
      </c>
      <c r="X864" s="17">
        <v>3819200</v>
      </c>
    </row>
    <row r="865" spans="2:24">
      <c r="B865" s="20">
        <v>3</v>
      </c>
      <c r="C865" s="26">
        <v>5328000</v>
      </c>
      <c r="D865" s="11">
        <f>IF(AND($N865&gt;' '!F$13,' '!F$13&gt;=$C865),1,0)</f>
        <v>0</v>
      </c>
      <c r="E865" s="11">
        <f>IF(AND($N865&gt;' '!G$13,' '!G$13&gt;=$C865),1,0)</f>
        <v>0</v>
      </c>
      <c r="F865" s="11">
        <f>IF(AND($N865&gt;' '!H$13,' '!H$13&gt;=$C865),1,0)</f>
        <v>0</v>
      </c>
      <c r="G865" s="11">
        <f>IF(AND($N865&gt;' '!I$13,' '!I$13&gt;=$C865),1,0)</f>
        <v>0</v>
      </c>
      <c r="H865" s="11">
        <f>IF(AND($N865&gt;' '!J$13,' '!J$13&gt;=$C865),1,0)</f>
        <v>0</v>
      </c>
      <c r="I865" s="11">
        <f>IF(AND($N865&gt;' '!K$13,' '!K$13&gt;=$C865),1,0)</f>
        <v>0</v>
      </c>
      <c r="J865" s="11">
        <f>IF(AND($N865&gt;' '!L$13,' '!L$13&gt;=$C865),1,0)</f>
        <v>0</v>
      </c>
      <c r="K865" s="11">
        <f>IF(AND($N865&gt;' '!M$13,' '!M$13&gt;=$C865),1,0)</f>
        <v>0</v>
      </c>
      <c r="L865" s="11">
        <f>IF(AND($N865&gt;' '!N$13,' '!N$13&gt;=$C865),1,0)</f>
        <v>0</v>
      </c>
      <c r="M865" s="11">
        <f>IF(AND($N865&gt;' '!O$13,' '!O$13&gt;=$C865),1,0)</f>
        <v>0</v>
      </c>
      <c r="N865" s="26">
        <v>5332000</v>
      </c>
      <c r="O865" s="17">
        <v>3822400</v>
      </c>
      <c r="P865" s="17">
        <v>3822400</v>
      </c>
      <c r="Q865" s="17">
        <v>3822400</v>
      </c>
      <c r="R865" s="17">
        <v>3822400</v>
      </c>
      <c r="S865" s="17">
        <v>3822400</v>
      </c>
      <c r="T865" s="17">
        <v>3822400</v>
      </c>
      <c r="U865" s="17">
        <v>3822400</v>
      </c>
      <c r="V865" s="17">
        <v>3822400</v>
      </c>
      <c r="W865" s="17">
        <v>3822400</v>
      </c>
      <c r="X865" s="17">
        <v>3822400</v>
      </c>
    </row>
    <row r="866" spans="2:24">
      <c r="B866" s="20">
        <v>4</v>
      </c>
      <c r="C866" s="25">
        <v>5332000</v>
      </c>
      <c r="D866" s="11">
        <f>IF(AND($N866&gt;' '!F$13,' '!F$13&gt;=$C866),1,0)</f>
        <v>0</v>
      </c>
      <c r="E866" s="11">
        <f>IF(AND($N866&gt;' '!G$13,' '!G$13&gt;=$C866),1,0)</f>
        <v>0</v>
      </c>
      <c r="F866" s="11">
        <f>IF(AND($N866&gt;' '!H$13,' '!H$13&gt;=$C866),1,0)</f>
        <v>0</v>
      </c>
      <c r="G866" s="11">
        <f>IF(AND($N866&gt;' '!I$13,' '!I$13&gt;=$C866),1,0)</f>
        <v>0</v>
      </c>
      <c r="H866" s="11">
        <f>IF(AND($N866&gt;' '!J$13,' '!J$13&gt;=$C866),1,0)</f>
        <v>0</v>
      </c>
      <c r="I866" s="11">
        <f>IF(AND($N866&gt;' '!K$13,' '!K$13&gt;=$C866),1,0)</f>
        <v>0</v>
      </c>
      <c r="J866" s="11">
        <f>IF(AND($N866&gt;' '!L$13,' '!L$13&gt;=$C866),1,0)</f>
        <v>0</v>
      </c>
      <c r="K866" s="11">
        <f>IF(AND($N866&gt;' '!M$13,' '!M$13&gt;=$C866),1,0)</f>
        <v>0</v>
      </c>
      <c r="L866" s="11">
        <f>IF(AND($N866&gt;' '!N$13,' '!N$13&gt;=$C866),1,0)</f>
        <v>0</v>
      </c>
      <c r="M866" s="11">
        <f>IF(AND($N866&gt;' '!O$13,' '!O$13&gt;=$C866),1,0)</f>
        <v>0</v>
      </c>
      <c r="N866" s="25">
        <v>5336000</v>
      </c>
      <c r="O866" s="17">
        <v>3825600</v>
      </c>
      <c r="P866" s="17">
        <v>3825600</v>
      </c>
      <c r="Q866" s="17">
        <v>3825600</v>
      </c>
      <c r="R866" s="17">
        <v>3825600</v>
      </c>
      <c r="S866" s="17">
        <v>3825600</v>
      </c>
      <c r="T866" s="17">
        <v>3825600</v>
      </c>
      <c r="U866" s="17">
        <v>3825600</v>
      </c>
      <c r="V866" s="17">
        <v>3825600</v>
      </c>
      <c r="W866" s="17">
        <v>3825600</v>
      </c>
      <c r="X866" s="17">
        <v>3825600</v>
      </c>
    </row>
    <row r="867" spans="2:24">
      <c r="B867" s="18">
        <v>5</v>
      </c>
      <c r="C867" s="25">
        <v>5336000</v>
      </c>
      <c r="D867" s="11">
        <f>IF(AND($N867&gt;' '!F$13,' '!F$13&gt;=$C867),1,0)</f>
        <v>0</v>
      </c>
      <c r="E867" s="11">
        <f>IF(AND($N867&gt;' '!G$13,' '!G$13&gt;=$C867),1,0)</f>
        <v>0</v>
      </c>
      <c r="F867" s="11">
        <f>IF(AND($N867&gt;' '!H$13,' '!H$13&gt;=$C867),1,0)</f>
        <v>0</v>
      </c>
      <c r="G867" s="11">
        <f>IF(AND($N867&gt;' '!I$13,' '!I$13&gt;=$C867),1,0)</f>
        <v>0</v>
      </c>
      <c r="H867" s="11">
        <f>IF(AND($N867&gt;' '!J$13,' '!J$13&gt;=$C867),1,0)</f>
        <v>0</v>
      </c>
      <c r="I867" s="11">
        <f>IF(AND($N867&gt;' '!K$13,' '!K$13&gt;=$C867),1,0)</f>
        <v>0</v>
      </c>
      <c r="J867" s="11">
        <f>IF(AND($N867&gt;' '!L$13,' '!L$13&gt;=$C867),1,0)</f>
        <v>0</v>
      </c>
      <c r="K867" s="11">
        <f>IF(AND($N867&gt;' '!M$13,' '!M$13&gt;=$C867),1,0)</f>
        <v>0</v>
      </c>
      <c r="L867" s="11">
        <f>IF(AND($N867&gt;' '!N$13,' '!N$13&gt;=$C867),1,0)</f>
        <v>0</v>
      </c>
      <c r="M867" s="11">
        <f>IF(AND($N867&gt;' '!O$13,' '!O$13&gt;=$C867),1,0)</f>
        <v>0</v>
      </c>
      <c r="N867" s="25">
        <v>5340000</v>
      </c>
      <c r="O867" s="17">
        <v>3828800</v>
      </c>
      <c r="P867" s="17">
        <v>3828800</v>
      </c>
      <c r="Q867" s="17">
        <v>3828800</v>
      </c>
      <c r="R867" s="17">
        <v>3828800</v>
      </c>
      <c r="S867" s="17">
        <v>3828800</v>
      </c>
      <c r="T867" s="17">
        <v>3828800</v>
      </c>
      <c r="U867" s="17">
        <v>3828800</v>
      </c>
      <c r="V867" s="17">
        <v>3828800</v>
      </c>
      <c r="W867" s="17">
        <v>3828800</v>
      </c>
      <c r="X867" s="17">
        <v>3828800</v>
      </c>
    </row>
    <row r="868" spans="2:24">
      <c r="B868" s="20">
        <v>1</v>
      </c>
      <c r="C868" s="25">
        <v>5340000</v>
      </c>
      <c r="D868" s="11">
        <f>IF(AND($N868&gt;' '!F$13,' '!F$13&gt;=$C868),1,0)</f>
        <v>0</v>
      </c>
      <c r="E868" s="11">
        <f>IF(AND($N868&gt;' '!G$13,' '!G$13&gt;=$C868),1,0)</f>
        <v>0</v>
      </c>
      <c r="F868" s="11">
        <f>IF(AND($N868&gt;' '!H$13,' '!H$13&gt;=$C868),1,0)</f>
        <v>0</v>
      </c>
      <c r="G868" s="11">
        <f>IF(AND($N868&gt;' '!I$13,' '!I$13&gt;=$C868),1,0)</f>
        <v>0</v>
      </c>
      <c r="H868" s="11">
        <f>IF(AND($N868&gt;' '!J$13,' '!J$13&gt;=$C868),1,0)</f>
        <v>0</v>
      </c>
      <c r="I868" s="11">
        <f>IF(AND($N868&gt;' '!K$13,' '!K$13&gt;=$C868),1,0)</f>
        <v>0</v>
      </c>
      <c r="J868" s="11">
        <f>IF(AND($N868&gt;' '!L$13,' '!L$13&gt;=$C868),1,0)</f>
        <v>0</v>
      </c>
      <c r="K868" s="11">
        <f>IF(AND($N868&gt;' '!M$13,' '!M$13&gt;=$C868),1,0)</f>
        <v>0</v>
      </c>
      <c r="L868" s="11">
        <f>IF(AND($N868&gt;' '!N$13,' '!N$13&gt;=$C868),1,0)</f>
        <v>0</v>
      </c>
      <c r="M868" s="11">
        <f>IF(AND($N868&gt;' '!O$13,' '!O$13&gt;=$C868),1,0)</f>
        <v>0</v>
      </c>
      <c r="N868" s="25">
        <v>5344000</v>
      </c>
      <c r="O868" s="17">
        <v>3832000</v>
      </c>
      <c r="P868" s="17">
        <v>3832000</v>
      </c>
      <c r="Q868" s="17">
        <v>3832000</v>
      </c>
      <c r="R868" s="17">
        <v>3832000</v>
      </c>
      <c r="S868" s="17">
        <v>3832000</v>
      </c>
      <c r="T868" s="17">
        <v>3832000</v>
      </c>
      <c r="U868" s="17">
        <v>3832000</v>
      </c>
      <c r="V868" s="17">
        <v>3832000</v>
      </c>
      <c r="W868" s="17">
        <v>3832000</v>
      </c>
      <c r="X868" s="17">
        <v>3832000</v>
      </c>
    </row>
    <row r="869" spans="2:24">
      <c r="B869" s="20">
        <v>2</v>
      </c>
      <c r="C869" s="25">
        <v>5344000</v>
      </c>
      <c r="D869" s="11">
        <f>IF(AND($N869&gt;' '!F$13,' '!F$13&gt;=$C869),1,0)</f>
        <v>0</v>
      </c>
      <c r="E869" s="11">
        <f>IF(AND($N869&gt;' '!G$13,' '!G$13&gt;=$C869),1,0)</f>
        <v>0</v>
      </c>
      <c r="F869" s="11">
        <f>IF(AND($N869&gt;' '!H$13,' '!H$13&gt;=$C869),1,0)</f>
        <v>0</v>
      </c>
      <c r="G869" s="11">
        <f>IF(AND($N869&gt;' '!I$13,' '!I$13&gt;=$C869),1,0)</f>
        <v>0</v>
      </c>
      <c r="H869" s="11">
        <f>IF(AND($N869&gt;' '!J$13,' '!J$13&gt;=$C869),1,0)</f>
        <v>0</v>
      </c>
      <c r="I869" s="11">
        <f>IF(AND($N869&gt;' '!K$13,' '!K$13&gt;=$C869),1,0)</f>
        <v>0</v>
      </c>
      <c r="J869" s="11">
        <f>IF(AND($N869&gt;' '!L$13,' '!L$13&gt;=$C869),1,0)</f>
        <v>0</v>
      </c>
      <c r="K869" s="11">
        <f>IF(AND($N869&gt;' '!M$13,' '!M$13&gt;=$C869),1,0)</f>
        <v>0</v>
      </c>
      <c r="L869" s="11">
        <f>IF(AND($N869&gt;' '!N$13,' '!N$13&gt;=$C869),1,0)</f>
        <v>0</v>
      </c>
      <c r="M869" s="11">
        <f>IF(AND($N869&gt;' '!O$13,' '!O$13&gt;=$C869),1,0)</f>
        <v>0</v>
      </c>
      <c r="N869" s="25">
        <v>5348000</v>
      </c>
      <c r="O869" s="17">
        <v>3835200</v>
      </c>
      <c r="P869" s="17">
        <v>3835200</v>
      </c>
      <c r="Q869" s="17">
        <v>3835200</v>
      </c>
      <c r="R869" s="17">
        <v>3835200</v>
      </c>
      <c r="S869" s="17">
        <v>3835200</v>
      </c>
      <c r="T869" s="17">
        <v>3835200</v>
      </c>
      <c r="U869" s="17">
        <v>3835200</v>
      </c>
      <c r="V869" s="17">
        <v>3835200</v>
      </c>
      <c r="W869" s="17">
        <v>3835200</v>
      </c>
      <c r="X869" s="17">
        <v>3835200</v>
      </c>
    </row>
    <row r="870" spans="2:24">
      <c r="B870" s="20">
        <v>3</v>
      </c>
      <c r="C870" s="26">
        <v>5348000</v>
      </c>
      <c r="D870" s="11">
        <f>IF(AND($N870&gt;' '!F$13,' '!F$13&gt;=$C870),1,0)</f>
        <v>0</v>
      </c>
      <c r="E870" s="11">
        <f>IF(AND($N870&gt;' '!G$13,' '!G$13&gt;=$C870),1,0)</f>
        <v>0</v>
      </c>
      <c r="F870" s="11">
        <f>IF(AND($N870&gt;' '!H$13,' '!H$13&gt;=$C870),1,0)</f>
        <v>0</v>
      </c>
      <c r="G870" s="11">
        <f>IF(AND($N870&gt;' '!I$13,' '!I$13&gt;=$C870),1,0)</f>
        <v>0</v>
      </c>
      <c r="H870" s="11">
        <f>IF(AND($N870&gt;' '!J$13,' '!J$13&gt;=$C870),1,0)</f>
        <v>0</v>
      </c>
      <c r="I870" s="11">
        <f>IF(AND($N870&gt;' '!K$13,' '!K$13&gt;=$C870),1,0)</f>
        <v>0</v>
      </c>
      <c r="J870" s="11">
        <f>IF(AND($N870&gt;' '!L$13,' '!L$13&gt;=$C870),1,0)</f>
        <v>0</v>
      </c>
      <c r="K870" s="11">
        <f>IF(AND($N870&gt;' '!M$13,' '!M$13&gt;=$C870),1,0)</f>
        <v>0</v>
      </c>
      <c r="L870" s="11">
        <f>IF(AND($N870&gt;' '!N$13,' '!N$13&gt;=$C870),1,0)</f>
        <v>0</v>
      </c>
      <c r="M870" s="11">
        <f>IF(AND($N870&gt;' '!O$13,' '!O$13&gt;=$C870),1,0)</f>
        <v>0</v>
      </c>
      <c r="N870" s="26">
        <v>5352000</v>
      </c>
      <c r="O870" s="17">
        <v>3838400</v>
      </c>
      <c r="P870" s="17">
        <v>3838400</v>
      </c>
      <c r="Q870" s="17">
        <v>3838400</v>
      </c>
      <c r="R870" s="17">
        <v>3838400</v>
      </c>
      <c r="S870" s="17">
        <v>3838400</v>
      </c>
      <c r="T870" s="17">
        <v>3838400</v>
      </c>
      <c r="U870" s="17">
        <v>3838400</v>
      </c>
      <c r="V870" s="17">
        <v>3838400</v>
      </c>
      <c r="W870" s="17">
        <v>3838400</v>
      </c>
      <c r="X870" s="17">
        <v>3838400</v>
      </c>
    </row>
    <row r="871" spans="2:24">
      <c r="B871" s="20">
        <v>4</v>
      </c>
      <c r="C871" s="25">
        <v>5352000</v>
      </c>
      <c r="D871" s="11">
        <f>IF(AND($N871&gt;' '!F$13,' '!F$13&gt;=$C871),1,0)</f>
        <v>0</v>
      </c>
      <c r="E871" s="11">
        <f>IF(AND($N871&gt;' '!G$13,' '!G$13&gt;=$C871),1,0)</f>
        <v>0</v>
      </c>
      <c r="F871" s="11">
        <f>IF(AND($N871&gt;' '!H$13,' '!H$13&gt;=$C871),1,0)</f>
        <v>0</v>
      </c>
      <c r="G871" s="11">
        <f>IF(AND($N871&gt;' '!I$13,' '!I$13&gt;=$C871),1,0)</f>
        <v>0</v>
      </c>
      <c r="H871" s="11">
        <f>IF(AND($N871&gt;' '!J$13,' '!J$13&gt;=$C871),1,0)</f>
        <v>0</v>
      </c>
      <c r="I871" s="11">
        <f>IF(AND($N871&gt;' '!K$13,' '!K$13&gt;=$C871),1,0)</f>
        <v>0</v>
      </c>
      <c r="J871" s="11">
        <f>IF(AND($N871&gt;' '!L$13,' '!L$13&gt;=$C871),1,0)</f>
        <v>0</v>
      </c>
      <c r="K871" s="11">
        <f>IF(AND($N871&gt;' '!M$13,' '!M$13&gt;=$C871),1,0)</f>
        <v>0</v>
      </c>
      <c r="L871" s="11">
        <f>IF(AND($N871&gt;' '!N$13,' '!N$13&gt;=$C871),1,0)</f>
        <v>0</v>
      </c>
      <c r="M871" s="11">
        <f>IF(AND($N871&gt;' '!O$13,' '!O$13&gt;=$C871),1,0)</f>
        <v>0</v>
      </c>
      <c r="N871" s="25">
        <v>5356000</v>
      </c>
      <c r="O871" s="17">
        <v>3841600</v>
      </c>
      <c r="P871" s="17">
        <v>3841600</v>
      </c>
      <c r="Q871" s="17">
        <v>3841600</v>
      </c>
      <c r="R871" s="17">
        <v>3841600</v>
      </c>
      <c r="S871" s="17">
        <v>3841600</v>
      </c>
      <c r="T871" s="17">
        <v>3841600</v>
      </c>
      <c r="U871" s="17">
        <v>3841600</v>
      </c>
      <c r="V871" s="17">
        <v>3841600</v>
      </c>
      <c r="W871" s="17">
        <v>3841600</v>
      </c>
      <c r="X871" s="17">
        <v>3841600</v>
      </c>
    </row>
    <row r="872" spans="2:24">
      <c r="B872" s="18">
        <v>5</v>
      </c>
      <c r="C872" s="25">
        <v>5356000</v>
      </c>
      <c r="D872" s="11">
        <f>IF(AND($N872&gt;' '!F$13,' '!F$13&gt;=$C872),1,0)</f>
        <v>0</v>
      </c>
      <c r="E872" s="11">
        <f>IF(AND($N872&gt;' '!G$13,' '!G$13&gt;=$C872),1,0)</f>
        <v>0</v>
      </c>
      <c r="F872" s="11">
        <f>IF(AND($N872&gt;' '!H$13,' '!H$13&gt;=$C872),1,0)</f>
        <v>0</v>
      </c>
      <c r="G872" s="11">
        <f>IF(AND($N872&gt;' '!I$13,' '!I$13&gt;=$C872),1,0)</f>
        <v>0</v>
      </c>
      <c r="H872" s="11">
        <f>IF(AND($N872&gt;' '!J$13,' '!J$13&gt;=$C872),1,0)</f>
        <v>0</v>
      </c>
      <c r="I872" s="11">
        <f>IF(AND($N872&gt;' '!K$13,' '!K$13&gt;=$C872),1,0)</f>
        <v>0</v>
      </c>
      <c r="J872" s="11">
        <f>IF(AND($N872&gt;' '!L$13,' '!L$13&gt;=$C872),1,0)</f>
        <v>0</v>
      </c>
      <c r="K872" s="11">
        <f>IF(AND($N872&gt;' '!M$13,' '!M$13&gt;=$C872),1,0)</f>
        <v>0</v>
      </c>
      <c r="L872" s="11">
        <f>IF(AND($N872&gt;' '!N$13,' '!N$13&gt;=$C872),1,0)</f>
        <v>0</v>
      </c>
      <c r="M872" s="11">
        <f>IF(AND($N872&gt;' '!O$13,' '!O$13&gt;=$C872),1,0)</f>
        <v>0</v>
      </c>
      <c r="N872" s="25">
        <v>5360000</v>
      </c>
      <c r="O872" s="17">
        <v>3844800</v>
      </c>
      <c r="P872" s="17">
        <v>3844800</v>
      </c>
      <c r="Q872" s="17">
        <v>3844800</v>
      </c>
      <c r="R872" s="17">
        <v>3844800</v>
      </c>
      <c r="S872" s="17">
        <v>3844800</v>
      </c>
      <c r="T872" s="17">
        <v>3844800</v>
      </c>
      <c r="U872" s="17">
        <v>3844800</v>
      </c>
      <c r="V872" s="17">
        <v>3844800</v>
      </c>
      <c r="W872" s="17">
        <v>3844800</v>
      </c>
      <c r="X872" s="17">
        <v>3844800</v>
      </c>
    </row>
    <row r="873" spans="2:24">
      <c r="B873" s="20">
        <v>1</v>
      </c>
      <c r="C873" s="25">
        <v>5360000</v>
      </c>
      <c r="D873" s="11">
        <f>IF(AND($N873&gt;' '!F$13,' '!F$13&gt;=$C873),1,0)</f>
        <v>0</v>
      </c>
      <c r="E873" s="11">
        <f>IF(AND($N873&gt;' '!G$13,' '!G$13&gt;=$C873),1,0)</f>
        <v>0</v>
      </c>
      <c r="F873" s="11">
        <f>IF(AND($N873&gt;' '!H$13,' '!H$13&gt;=$C873),1,0)</f>
        <v>0</v>
      </c>
      <c r="G873" s="11">
        <f>IF(AND($N873&gt;' '!I$13,' '!I$13&gt;=$C873),1,0)</f>
        <v>0</v>
      </c>
      <c r="H873" s="11">
        <f>IF(AND($N873&gt;' '!J$13,' '!J$13&gt;=$C873),1,0)</f>
        <v>0</v>
      </c>
      <c r="I873" s="11">
        <f>IF(AND($N873&gt;' '!K$13,' '!K$13&gt;=$C873),1,0)</f>
        <v>0</v>
      </c>
      <c r="J873" s="11">
        <f>IF(AND($N873&gt;' '!L$13,' '!L$13&gt;=$C873),1,0)</f>
        <v>0</v>
      </c>
      <c r="K873" s="11">
        <f>IF(AND($N873&gt;' '!M$13,' '!M$13&gt;=$C873),1,0)</f>
        <v>0</v>
      </c>
      <c r="L873" s="11">
        <f>IF(AND($N873&gt;' '!N$13,' '!N$13&gt;=$C873),1,0)</f>
        <v>0</v>
      </c>
      <c r="M873" s="11">
        <f>IF(AND($N873&gt;' '!O$13,' '!O$13&gt;=$C873),1,0)</f>
        <v>0</v>
      </c>
      <c r="N873" s="25">
        <v>5364000</v>
      </c>
      <c r="O873" s="17">
        <v>3848000</v>
      </c>
      <c r="P873" s="17">
        <v>3848000</v>
      </c>
      <c r="Q873" s="17">
        <v>3848000</v>
      </c>
      <c r="R873" s="17">
        <v>3848000</v>
      </c>
      <c r="S873" s="17">
        <v>3848000</v>
      </c>
      <c r="T873" s="17">
        <v>3848000</v>
      </c>
      <c r="U873" s="17">
        <v>3848000</v>
      </c>
      <c r="V873" s="17">
        <v>3848000</v>
      </c>
      <c r="W873" s="17">
        <v>3848000</v>
      </c>
      <c r="X873" s="17">
        <v>3848000</v>
      </c>
    </row>
    <row r="874" spans="2:24">
      <c r="B874" s="20">
        <v>2</v>
      </c>
      <c r="C874" s="25">
        <v>5364000</v>
      </c>
      <c r="D874" s="11">
        <f>IF(AND($N874&gt;' '!F$13,' '!F$13&gt;=$C874),1,0)</f>
        <v>0</v>
      </c>
      <c r="E874" s="11">
        <f>IF(AND($N874&gt;' '!G$13,' '!G$13&gt;=$C874),1,0)</f>
        <v>0</v>
      </c>
      <c r="F874" s="11">
        <f>IF(AND($N874&gt;' '!H$13,' '!H$13&gt;=$C874),1,0)</f>
        <v>0</v>
      </c>
      <c r="G874" s="11">
        <f>IF(AND($N874&gt;' '!I$13,' '!I$13&gt;=$C874),1,0)</f>
        <v>0</v>
      </c>
      <c r="H874" s="11">
        <f>IF(AND($N874&gt;' '!J$13,' '!J$13&gt;=$C874),1,0)</f>
        <v>0</v>
      </c>
      <c r="I874" s="11">
        <f>IF(AND($N874&gt;' '!K$13,' '!K$13&gt;=$C874),1,0)</f>
        <v>0</v>
      </c>
      <c r="J874" s="11">
        <f>IF(AND($N874&gt;' '!L$13,' '!L$13&gt;=$C874),1,0)</f>
        <v>0</v>
      </c>
      <c r="K874" s="11">
        <f>IF(AND($N874&gt;' '!M$13,' '!M$13&gt;=$C874),1,0)</f>
        <v>0</v>
      </c>
      <c r="L874" s="11">
        <f>IF(AND($N874&gt;' '!N$13,' '!N$13&gt;=$C874),1,0)</f>
        <v>0</v>
      </c>
      <c r="M874" s="11">
        <f>IF(AND($N874&gt;' '!O$13,' '!O$13&gt;=$C874),1,0)</f>
        <v>0</v>
      </c>
      <c r="N874" s="25">
        <v>5368000</v>
      </c>
      <c r="O874" s="17">
        <v>3851200</v>
      </c>
      <c r="P874" s="17">
        <v>3851200</v>
      </c>
      <c r="Q874" s="17">
        <v>3851200</v>
      </c>
      <c r="R874" s="17">
        <v>3851200</v>
      </c>
      <c r="S874" s="17">
        <v>3851200</v>
      </c>
      <c r="T874" s="17">
        <v>3851200</v>
      </c>
      <c r="U874" s="17">
        <v>3851200</v>
      </c>
      <c r="V874" s="17">
        <v>3851200</v>
      </c>
      <c r="W874" s="17">
        <v>3851200</v>
      </c>
      <c r="X874" s="17">
        <v>3851200</v>
      </c>
    </row>
    <row r="875" spans="2:24">
      <c r="B875" s="20">
        <v>3</v>
      </c>
      <c r="C875" s="26">
        <v>5368000</v>
      </c>
      <c r="D875" s="11">
        <f>IF(AND($N875&gt;' '!F$13,' '!F$13&gt;=$C875),1,0)</f>
        <v>0</v>
      </c>
      <c r="E875" s="11">
        <f>IF(AND($N875&gt;' '!G$13,' '!G$13&gt;=$C875),1,0)</f>
        <v>0</v>
      </c>
      <c r="F875" s="11">
        <f>IF(AND($N875&gt;' '!H$13,' '!H$13&gt;=$C875),1,0)</f>
        <v>0</v>
      </c>
      <c r="G875" s="11">
        <f>IF(AND($N875&gt;' '!I$13,' '!I$13&gt;=$C875),1,0)</f>
        <v>0</v>
      </c>
      <c r="H875" s="11">
        <f>IF(AND($N875&gt;' '!J$13,' '!J$13&gt;=$C875),1,0)</f>
        <v>0</v>
      </c>
      <c r="I875" s="11">
        <f>IF(AND($N875&gt;' '!K$13,' '!K$13&gt;=$C875),1,0)</f>
        <v>0</v>
      </c>
      <c r="J875" s="11">
        <f>IF(AND($N875&gt;' '!L$13,' '!L$13&gt;=$C875),1,0)</f>
        <v>0</v>
      </c>
      <c r="K875" s="11">
        <f>IF(AND($N875&gt;' '!M$13,' '!M$13&gt;=$C875),1,0)</f>
        <v>0</v>
      </c>
      <c r="L875" s="11">
        <f>IF(AND($N875&gt;' '!N$13,' '!N$13&gt;=$C875),1,0)</f>
        <v>0</v>
      </c>
      <c r="M875" s="11">
        <f>IF(AND($N875&gt;' '!O$13,' '!O$13&gt;=$C875),1,0)</f>
        <v>0</v>
      </c>
      <c r="N875" s="26">
        <v>5372000</v>
      </c>
      <c r="O875" s="17">
        <v>3854400</v>
      </c>
      <c r="P875" s="17">
        <v>3854400</v>
      </c>
      <c r="Q875" s="17">
        <v>3854400</v>
      </c>
      <c r="R875" s="17">
        <v>3854400</v>
      </c>
      <c r="S875" s="17">
        <v>3854400</v>
      </c>
      <c r="T875" s="17">
        <v>3854400</v>
      </c>
      <c r="U875" s="17">
        <v>3854400</v>
      </c>
      <c r="V875" s="17">
        <v>3854400</v>
      </c>
      <c r="W875" s="17">
        <v>3854400</v>
      </c>
      <c r="X875" s="17">
        <v>3854400</v>
      </c>
    </row>
    <row r="876" spans="2:24">
      <c r="B876" s="20">
        <v>4</v>
      </c>
      <c r="C876" s="25">
        <v>5372000</v>
      </c>
      <c r="D876" s="11">
        <f>IF(AND($N876&gt;' '!F$13,' '!F$13&gt;=$C876),1,0)</f>
        <v>0</v>
      </c>
      <c r="E876" s="11">
        <f>IF(AND($N876&gt;' '!G$13,' '!G$13&gt;=$C876),1,0)</f>
        <v>0</v>
      </c>
      <c r="F876" s="11">
        <f>IF(AND($N876&gt;' '!H$13,' '!H$13&gt;=$C876),1,0)</f>
        <v>0</v>
      </c>
      <c r="G876" s="11">
        <f>IF(AND($N876&gt;' '!I$13,' '!I$13&gt;=$C876),1,0)</f>
        <v>0</v>
      </c>
      <c r="H876" s="11">
        <f>IF(AND($N876&gt;' '!J$13,' '!J$13&gt;=$C876),1,0)</f>
        <v>0</v>
      </c>
      <c r="I876" s="11">
        <f>IF(AND($N876&gt;' '!K$13,' '!K$13&gt;=$C876),1,0)</f>
        <v>0</v>
      </c>
      <c r="J876" s="11">
        <f>IF(AND($N876&gt;' '!L$13,' '!L$13&gt;=$C876),1,0)</f>
        <v>0</v>
      </c>
      <c r="K876" s="11">
        <f>IF(AND($N876&gt;' '!M$13,' '!M$13&gt;=$C876),1,0)</f>
        <v>0</v>
      </c>
      <c r="L876" s="11">
        <f>IF(AND($N876&gt;' '!N$13,' '!N$13&gt;=$C876),1,0)</f>
        <v>0</v>
      </c>
      <c r="M876" s="11">
        <f>IF(AND($N876&gt;' '!O$13,' '!O$13&gt;=$C876),1,0)</f>
        <v>0</v>
      </c>
      <c r="N876" s="25">
        <v>5376000</v>
      </c>
      <c r="O876" s="17">
        <v>3857600</v>
      </c>
      <c r="P876" s="17">
        <v>3857600</v>
      </c>
      <c r="Q876" s="17">
        <v>3857600</v>
      </c>
      <c r="R876" s="17">
        <v>3857600</v>
      </c>
      <c r="S876" s="17">
        <v>3857600</v>
      </c>
      <c r="T876" s="17">
        <v>3857600</v>
      </c>
      <c r="U876" s="17">
        <v>3857600</v>
      </c>
      <c r="V876" s="17">
        <v>3857600</v>
      </c>
      <c r="W876" s="17">
        <v>3857600</v>
      </c>
      <c r="X876" s="17">
        <v>3857600</v>
      </c>
    </row>
    <row r="877" spans="2:24">
      <c r="B877" s="18">
        <v>5</v>
      </c>
      <c r="C877" s="25">
        <v>5376000</v>
      </c>
      <c r="D877" s="11">
        <f>IF(AND($N877&gt;' '!F$13,' '!F$13&gt;=$C877),1,0)</f>
        <v>0</v>
      </c>
      <c r="E877" s="11">
        <f>IF(AND($N877&gt;' '!G$13,' '!G$13&gt;=$C877),1,0)</f>
        <v>0</v>
      </c>
      <c r="F877" s="11">
        <f>IF(AND($N877&gt;' '!H$13,' '!H$13&gt;=$C877),1,0)</f>
        <v>0</v>
      </c>
      <c r="G877" s="11">
        <f>IF(AND($N877&gt;' '!I$13,' '!I$13&gt;=$C877),1,0)</f>
        <v>0</v>
      </c>
      <c r="H877" s="11">
        <f>IF(AND($N877&gt;' '!J$13,' '!J$13&gt;=$C877),1,0)</f>
        <v>0</v>
      </c>
      <c r="I877" s="11">
        <f>IF(AND($N877&gt;' '!K$13,' '!K$13&gt;=$C877),1,0)</f>
        <v>0</v>
      </c>
      <c r="J877" s="11">
        <f>IF(AND($N877&gt;' '!L$13,' '!L$13&gt;=$C877),1,0)</f>
        <v>0</v>
      </c>
      <c r="K877" s="11">
        <f>IF(AND($N877&gt;' '!M$13,' '!M$13&gt;=$C877),1,0)</f>
        <v>0</v>
      </c>
      <c r="L877" s="11">
        <f>IF(AND($N877&gt;' '!N$13,' '!N$13&gt;=$C877),1,0)</f>
        <v>0</v>
      </c>
      <c r="M877" s="11">
        <f>IF(AND($N877&gt;' '!O$13,' '!O$13&gt;=$C877),1,0)</f>
        <v>0</v>
      </c>
      <c r="N877" s="25">
        <v>5380000</v>
      </c>
      <c r="O877" s="17">
        <v>3860800</v>
      </c>
      <c r="P877" s="17">
        <v>3860800</v>
      </c>
      <c r="Q877" s="17">
        <v>3860800</v>
      </c>
      <c r="R877" s="17">
        <v>3860800</v>
      </c>
      <c r="S877" s="17">
        <v>3860800</v>
      </c>
      <c r="T877" s="17">
        <v>3860800</v>
      </c>
      <c r="U877" s="17">
        <v>3860800</v>
      </c>
      <c r="V877" s="17">
        <v>3860800</v>
      </c>
      <c r="W877" s="17">
        <v>3860800</v>
      </c>
      <c r="X877" s="17">
        <v>3860800</v>
      </c>
    </row>
    <row r="878" spans="2:24">
      <c r="B878" s="20">
        <v>1</v>
      </c>
      <c r="C878" s="25">
        <v>5380000</v>
      </c>
      <c r="D878" s="11">
        <f>IF(AND($N878&gt;' '!F$13,' '!F$13&gt;=$C878),1,0)</f>
        <v>0</v>
      </c>
      <c r="E878" s="11">
        <f>IF(AND($N878&gt;' '!G$13,' '!G$13&gt;=$C878),1,0)</f>
        <v>0</v>
      </c>
      <c r="F878" s="11">
        <f>IF(AND($N878&gt;' '!H$13,' '!H$13&gt;=$C878),1,0)</f>
        <v>0</v>
      </c>
      <c r="G878" s="11">
        <f>IF(AND($N878&gt;' '!I$13,' '!I$13&gt;=$C878),1,0)</f>
        <v>0</v>
      </c>
      <c r="H878" s="11">
        <f>IF(AND($N878&gt;' '!J$13,' '!J$13&gt;=$C878),1,0)</f>
        <v>0</v>
      </c>
      <c r="I878" s="11">
        <f>IF(AND($N878&gt;' '!K$13,' '!K$13&gt;=$C878),1,0)</f>
        <v>0</v>
      </c>
      <c r="J878" s="11">
        <f>IF(AND($N878&gt;' '!L$13,' '!L$13&gt;=$C878),1,0)</f>
        <v>0</v>
      </c>
      <c r="K878" s="11">
        <f>IF(AND($N878&gt;' '!M$13,' '!M$13&gt;=$C878),1,0)</f>
        <v>0</v>
      </c>
      <c r="L878" s="11">
        <f>IF(AND($N878&gt;' '!N$13,' '!N$13&gt;=$C878),1,0)</f>
        <v>0</v>
      </c>
      <c r="M878" s="11">
        <f>IF(AND($N878&gt;' '!O$13,' '!O$13&gt;=$C878),1,0)</f>
        <v>0</v>
      </c>
      <c r="N878" s="25">
        <v>5384000</v>
      </c>
      <c r="O878" s="17">
        <v>3864000</v>
      </c>
      <c r="P878" s="17">
        <v>3864000</v>
      </c>
      <c r="Q878" s="17">
        <v>3864000</v>
      </c>
      <c r="R878" s="17">
        <v>3864000</v>
      </c>
      <c r="S878" s="17">
        <v>3864000</v>
      </c>
      <c r="T878" s="17">
        <v>3864000</v>
      </c>
      <c r="U878" s="17">
        <v>3864000</v>
      </c>
      <c r="V878" s="17">
        <v>3864000</v>
      </c>
      <c r="W878" s="17">
        <v>3864000</v>
      </c>
      <c r="X878" s="17">
        <v>3864000</v>
      </c>
    </row>
    <row r="879" spans="2:24">
      <c r="B879" s="20">
        <v>2</v>
      </c>
      <c r="C879" s="25">
        <v>5384000</v>
      </c>
      <c r="D879" s="11">
        <f>IF(AND($N879&gt;' '!F$13,' '!F$13&gt;=$C879),1,0)</f>
        <v>0</v>
      </c>
      <c r="E879" s="11">
        <f>IF(AND($N879&gt;' '!G$13,' '!G$13&gt;=$C879),1,0)</f>
        <v>0</v>
      </c>
      <c r="F879" s="11">
        <f>IF(AND($N879&gt;' '!H$13,' '!H$13&gt;=$C879),1,0)</f>
        <v>0</v>
      </c>
      <c r="G879" s="11">
        <f>IF(AND($N879&gt;' '!I$13,' '!I$13&gt;=$C879),1,0)</f>
        <v>0</v>
      </c>
      <c r="H879" s="11">
        <f>IF(AND($N879&gt;' '!J$13,' '!J$13&gt;=$C879),1,0)</f>
        <v>0</v>
      </c>
      <c r="I879" s="11">
        <f>IF(AND($N879&gt;' '!K$13,' '!K$13&gt;=$C879),1,0)</f>
        <v>0</v>
      </c>
      <c r="J879" s="11">
        <f>IF(AND($N879&gt;' '!L$13,' '!L$13&gt;=$C879),1,0)</f>
        <v>0</v>
      </c>
      <c r="K879" s="11">
        <f>IF(AND($N879&gt;' '!M$13,' '!M$13&gt;=$C879),1,0)</f>
        <v>0</v>
      </c>
      <c r="L879" s="11">
        <f>IF(AND($N879&gt;' '!N$13,' '!N$13&gt;=$C879),1,0)</f>
        <v>0</v>
      </c>
      <c r="M879" s="11">
        <f>IF(AND($N879&gt;' '!O$13,' '!O$13&gt;=$C879),1,0)</f>
        <v>0</v>
      </c>
      <c r="N879" s="25">
        <v>5388000</v>
      </c>
      <c r="O879" s="17">
        <v>3867200</v>
      </c>
      <c r="P879" s="17">
        <v>3867200</v>
      </c>
      <c r="Q879" s="17">
        <v>3867200</v>
      </c>
      <c r="R879" s="17">
        <v>3867200</v>
      </c>
      <c r="S879" s="17">
        <v>3867200</v>
      </c>
      <c r="T879" s="17">
        <v>3867200</v>
      </c>
      <c r="U879" s="17">
        <v>3867200</v>
      </c>
      <c r="V879" s="17">
        <v>3867200</v>
      </c>
      <c r="W879" s="17">
        <v>3867200</v>
      </c>
      <c r="X879" s="17">
        <v>3867200</v>
      </c>
    </row>
    <row r="880" spans="2:24">
      <c r="B880" s="20">
        <v>3</v>
      </c>
      <c r="C880" s="26">
        <v>5388000</v>
      </c>
      <c r="D880" s="11">
        <f>IF(AND($N880&gt;' '!F$13,' '!F$13&gt;=$C880),1,0)</f>
        <v>0</v>
      </c>
      <c r="E880" s="11">
        <f>IF(AND($N880&gt;' '!G$13,' '!G$13&gt;=$C880),1,0)</f>
        <v>0</v>
      </c>
      <c r="F880" s="11">
        <f>IF(AND($N880&gt;' '!H$13,' '!H$13&gt;=$C880),1,0)</f>
        <v>0</v>
      </c>
      <c r="G880" s="11">
        <f>IF(AND($N880&gt;' '!I$13,' '!I$13&gt;=$C880),1,0)</f>
        <v>0</v>
      </c>
      <c r="H880" s="11">
        <f>IF(AND($N880&gt;' '!J$13,' '!J$13&gt;=$C880),1,0)</f>
        <v>0</v>
      </c>
      <c r="I880" s="11">
        <f>IF(AND($N880&gt;' '!K$13,' '!K$13&gt;=$C880),1,0)</f>
        <v>0</v>
      </c>
      <c r="J880" s="11">
        <f>IF(AND($N880&gt;' '!L$13,' '!L$13&gt;=$C880),1,0)</f>
        <v>0</v>
      </c>
      <c r="K880" s="11">
        <f>IF(AND($N880&gt;' '!M$13,' '!M$13&gt;=$C880),1,0)</f>
        <v>0</v>
      </c>
      <c r="L880" s="11">
        <f>IF(AND($N880&gt;' '!N$13,' '!N$13&gt;=$C880),1,0)</f>
        <v>0</v>
      </c>
      <c r="M880" s="11">
        <f>IF(AND($N880&gt;' '!O$13,' '!O$13&gt;=$C880),1,0)</f>
        <v>0</v>
      </c>
      <c r="N880" s="26">
        <v>5392000</v>
      </c>
      <c r="O880" s="17">
        <v>3870400</v>
      </c>
      <c r="P880" s="17">
        <v>3870400</v>
      </c>
      <c r="Q880" s="17">
        <v>3870400</v>
      </c>
      <c r="R880" s="17">
        <v>3870400</v>
      </c>
      <c r="S880" s="17">
        <v>3870400</v>
      </c>
      <c r="T880" s="17">
        <v>3870400</v>
      </c>
      <c r="U880" s="17">
        <v>3870400</v>
      </c>
      <c r="V880" s="17">
        <v>3870400</v>
      </c>
      <c r="W880" s="17">
        <v>3870400</v>
      </c>
      <c r="X880" s="17">
        <v>3870400</v>
      </c>
    </row>
    <row r="881" spans="2:24">
      <c r="B881" s="20">
        <v>4</v>
      </c>
      <c r="C881" s="25">
        <v>5392000</v>
      </c>
      <c r="D881" s="11">
        <f>IF(AND($N881&gt;' '!F$13,' '!F$13&gt;=$C881),1,0)</f>
        <v>0</v>
      </c>
      <c r="E881" s="11">
        <f>IF(AND($N881&gt;' '!G$13,' '!G$13&gt;=$C881),1,0)</f>
        <v>0</v>
      </c>
      <c r="F881" s="11">
        <f>IF(AND($N881&gt;' '!H$13,' '!H$13&gt;=$C881),1,0)</f>
        <v>0</v>
      </c>
      <c r="G881" s="11">
        <f>IF(AND($N881&gt;' '!I$13,' '!I$13&gt;=$C881),1,0)</f>
        <v>0</v>
      </c>
      <c r="H881" s="11">
        <f>IF(AND($N881&gt;' '!J$13,' '!J$13&gt;=$C881),1,0)</f>
        <v>0</v>
      </c>
      <c r="I881" s="11">
        <f>IF(AND($N881&gt;' '!K$13,' '!K$13&gt;=$C881),1,0)</f>
        <v>0</v>
      </c>
      <c r="J881" s="11">
        <f>IF(AND($N881&gt;' '!L$13,' '!L$13&gt;=$C881),1,0)</f>
        <v>0</v>
      </c>
      <c r="K881" s="11">
        <f>IF(AND($N881&gt;' '!M$13,' '!M$13&gt;=$C881),1,0)</f>
        <v>0</v>
      </c>
      <c r="L881" s="11">
        <f>IF(AND($N881&gt;' '!N$13,' '!N$13&gt;=$C881),1,0)</f>
        <v>0</v>
      </c>
      <c r="M881" s="11">
        <f>IF(AND($N881&gt;' '!O$13,' '!O$13&gt;=$C881),1,0)</f>
        <v>0</v>
      </c>
      <c r="N881" s="25">
        <v>5396000</v>
      </c>
      <c r="O881" s="17">
        <v>3873600</v>
      </c>
      <c r="P881" s="17">
        <v>3873600</v>
      </c>
      <c r="Q881" s="17">
        <v>3873600</v>
      </c>
      <c r="R881" s="17">
        <v>3873600</v>
      </c>
      <c r="S881" s="17">
        <v>3873600</v>
      </c>
      <c r="T881" s="17">
        <v>3873600</v>
      </c>
      <c r="U881" s="17">
        <v>3873600</v>
      </c>
      <c r="V881" s="17">
        <v>3873600</v>
      </c>
      <c r="W881" s="17">
        <v>3873600</v>
      </c>
      <c r="X881" s="17">
        <v>3873600</v>
      </c>
    </row>
    <row r="882" spans="2:24">
      <c r="B882" s="18">
        <v>5</v>
      </c>
      <c r="C882" s="25">
        <v>5396000</v>
      </c>
      <c r="D882" s="11">
        <f>IF(AND($N882&gt;' '!F$13,' '!F$13&gt;=$C882),1,0)</f>
        <v>0</v>
      </c>
      <c r="E882" s="11">
        <f>IF(AND($N882&gt;' '!G$13,' '!G$13&gt;=$C882),1,0)</f>
        <v>0</v>
      </c>
      <c r="F882" s="11">
        <f>IF(AND($N882&gt;' '!H$13,' '!H$13&gt;=$C882),1,0)</f>
        <v>0</v>
      </c>
      <c r="G882" s="11">
        <f>IF(AND($N882&gt;' '!I$13,' '!I$13&gt;=$C882),1,0)</f>
        <v>0</v>
      </c>
      <c r="H882" s="11">
        <f>IF(AND($N882&gt;' '!J$13,' '!J$13&gt;=$C882),1,0)</f>
        <v>0</v>
      </c>
      <c r="I882" s="11">
        <f>IF(AND($N882&gt;' '!K$13,' '!K$13&gt;=$C882),1,0)</f>
        <v>0</v>
      </c>
      <c r="J882" s="11">
        <f>IF(AND($N882&gt;' '!L$13,' '!L$13&gt;=$C882),1,0)</f>
        <v>0</v>
      </c>
      <c r="K882" s="11">
        <f>IF(AND($N882&gt;' '!M$13,' '!M$13&gt;=$C882),1,0)</f>
        <v>0</v>
      </c>
      <c r="L882" s="11">
        <f>IF(AND($N882&gt;' '!N$13,' '!N$13&gt;=$C882),1,0)</f>
        <v>0</v>
      </c>
      <c r="M882" s="11">
        <f>IF(AND($N882&gt;' '!O$13,' '!O$13&gt;=$C882),1,0)</f>
        <v>0</v>
      </c>
      <c r="N882" s="25">
        <v>5400000</v>
      </c>
      <c r="O882" s="17">
        <v>3876800</v>
      </c>
      <c r="P882" s="17">
        <v>3876800</v>
      </c>
      <c r="Q882" s="17">
        <v>3876800</v>
      </c>
      <c r="R882" s="17">
        <v>3876800</v>
      </c>
      <c r="S882" s="17">
        <v>3876800</v>
      </c>
      <c r="T882" s="17">
        <v>3876800</v>
      </c>
      <c r="U882" s="17">
        <v>3876800</v>
      </c>
      <c r="V882" s="17">
        <v>3876800</v>
      </c>
      <c r="W882" s="17">
        <v>3876800</v>
      </c>
      <c r="X882" s="17">
        <v>3876800</v>
      </c>
    </row>
    <row r="883" spans="2:24">
      <c r="B883" s="20">
        <v>1</v>
      </c>
      <c r="C883" s="25">
        <v>5400000</v>
      </c>
      <c r="D883" s="11">
        <f>IF(AND($N883&gt;' '!F$13,' '!F$13&gt;=$C883),1,0)</f>
        <v>0</v>
      </c>
      <c r="E883" s="11">
        <f>IF(AND($N883&gt;' '!G$13,' '!G$13&gt;=$C883),1,0)</f>
        <v>0</v>
      </c>
      <c r="F883" s="11">
        <f>IF(AND($N883&gt;' '!H$13,' '!H$13&gt;=$C883),1,0)</f>
        <v>0</v>
      </c>
      <c r="G883" s="11">
        <f>IF(AND($N883&gt;' '!I$13,' '!I$13&gt;=$C883),1,0)</f>
        <v>0</v>
      </c>
      <c r="H883" s="11">
        <f>IF(AND($N883&gt;' '!J$13,' '!J$13&gt;=$C883),1,0)</f>
        <v>0</v>
      </c>
      <c r="I883" s="11">
        <f>IF(AND($N883&gt;' '!K$13,' '!K$13&gt;=$C883),1,0)</f>
        <v>0</v>
      </c>
      <c r="J883" s="11">
        <f>IF(AND($N883&gt;' '!L$13,' '!L$13&gt;=$C883),1,0)</f>
        <v>0</v>
      </c>
      <c r="K883" s="11">
        <f>IF(AND($N883&gt;' '!M$13,' '!M$13&gt;=$C883),1,0)</f>
        <v>0</v>
      </c>
      <c r="L883" s="11">
        <f>IF(AND($N883&gt;' '!N$13,' '!N$13&gt;=$C883),1,0)</f>
        <v>0</v>
      </c>
      <c r="M883" s="11">
        <f>IF(AND($N883&gt;' '!O$13,' '!O$13&gt;=$C883),1,0)</f>
        <v>0</v>
      </c>
      <c r="N883" s="25">
        <v>5404000</v>
      </c>
      <c r="O883" s="17">
        <v>3880000</v>
      </c>
      <c r="P883" s="17">
        <v>3880000</v>
      </c>
      <c r="Q883" s="17">
        <v>3880000</v>
      </c>
      <c r="R883" s="17">
        <v>3880000</v>
      </c>
      <c r="S883" s="17">
        <v>3880000</v>
      </c>
      <c r="T883" s="17">
        <v>3880000</v>
      </c>
      <c r="U883" s="17">
        <v>3880000</v>
      </c>
      <c r="V883" s="17">
        <v>3880000</v>
      </c>
      <c r="W883" s="17">
        <v>3880000</v>
      </c>
      <c r="X883" s="17">
        <v>3880000</v>
      </c>
    </row>
    <row r="884" spans="2:24">
      <c r="B884" s="20">
        <v>2</v>
      </c>
      <c r="C884" s="25">
        <v>5404000</v>
      </c>
      <c r="D884" s="11">
        <f>IF(AND($N884&gt;' '!F$13,' '!F$13&gt;=$C884),1,0)</f>
        <v>0</v>
      </c>
      <c r="E884" s="11">
        <f>IF(AND($N884&gt;' '!G$13,' '!G$13&gt;=$C884),1,0)</f>
        <v>0</v>
      </c>
      <c r="F884" s="11">
        <f>IF(AND($N884&gt;' '!H$13,' '!H$13&gt;=$C884),1,0)</f>
        <v>0</v>
      </c>
      <c r="G884" s="11">
        <f>IF(AND($N884&gt;' '!I$13,' '!I$13&gt;=$C884),1,0)</f>
        <v>0</v>
      </c>
      <c r="H884" s="11">
        <f>IF(AND($N884&gt;' '!J$13,' '!J$13&gt;=$C884),1,0)</f>
        <v>0</v>
      </c>
      <c r="I884" s="11">
        <f>IF(AND($N884&gt;' '!K$13,' '!K$13&gt;=$C884),1,0)</f>
        <v>0</v>
      </c>
      <c r="J884" s="11">
        <f>IF(AND($N884&gt;' '!L$13,' '!L$13&gt;=$C884),1,0)</f>
        <v>0</v>
      </c>
      <c r="K884" s="11">
        <f>IF(AND($N884&gt;' '!M$13,' '!M$13&gt;=$C884),1,0)</f>
        <v>0</v>
      </c>
      <c r="L884" s="11">
        <f>IF(AND($N884&gt;' '!N$13,' '!N$13&gt;=$C884),1,0)</f>
        <v>0</v>
      </c>
      <c r="M884" s="11">
        <f>IF(AND($N884&gt;' '!O$13,' '!O$13&gt;=$C884),1,0)</f>
        <v>0</v>
      </c>
      <c r="N884" s="25">
        <v>5408000</v>
      </c>
      <c r="O884" s="17">
        <v>3883200</v>
      </c>
      <c r="P884" s="17">
        <v>3883200</v>
      </c>
      <c r="Q884" s="17">
        <v>3883200</v>
      </c>
      <c r="R884" s="17">
        <v>3883200</v>
      </c>
      <c r="S884" s="17">
        <v>3883200</v>
      </c>
      <c r="T884" s="17">
        <v>3883200</v>
      </c>
      <c r="U884" s="17">
        <v>3883200</v>
      </c>
      <c r="V884" s="17">
        <v>3883200</v>
      </c>
      <c r="W884" s="17">
        <v>3883200</v>
      </c>
      <c r="X884" s="17">
        <v>3883200</v>
      </c>
    </row>
    <row r="885" spans="2:24">
      <c r="B885" s="20">
        <v>3</v>
      </c>
      <c r="C885" s="26">
        <v>5408000</v>
      </c>
      <c r="D885" s="11">
        <f>IF(AND($N885&gt;' '!F$13,' '!F$13&gt;=$C885),1,0)</f>
        <v>0</v>
      </c>
      <c r="E885" s="11">
        <f>IF(AND($N885&gt;' '!G$13,' '!G$13&gt;=$C885),1,0)</f>
        <v>0</v>
      </c>
      <c r="F885" s="11">
        <f>IF(AND($N885&gt;' '!H$13,' '!H$13&gt;=$C885),1,0)</f>
        <v>0</v>
      </c>
      <c r="G885" s="11">
        <f>IF(AND($N885&gt;' '!I$13,' '!I$13&gt;=$C885),1,0)</f>
        <v>0</v>
      </c>
      <c r="H885" s="11">
        <f>IF(AND($N885&gt;' '!J$13,' '!J$13&gt;=$C885),1,0)</f>
        <v>0</v>
      </c>
      <c r="I885" s="11">
        <f>IF(AND($N885&gt;' '!K$13,' '!K$13&gt;=$C885),1,0)</f>
        <v>0</v>
      </c>
      <c r="J885" s="11">
        <f>IF(AND($N885&gt;' '!L$13,' '!L$13&gt;=$C885),1,0)</f>
        <v>0</v>
      </c>
      <c r="K885" s="11">
        <f>IF(AND($N885&gt;' '!M$13,' '!M$13&gt;=$C885),1,0)</f>
        <v>0</v>
      </c>
      <c r="L885" s="11">
        <f>IF(AND($N885&gt;' '!N$13,' '!N$13&gt;=$C885),1,0)</f>
        <v>0</v>
      </c>
      <c r="M885" s="11">
        <f>IF(AND($N885&gt;' '!O$13,' '!O$13&gt;=$C885),1,0)</f>
        <v>0</v>
      </c>
      <c r="N885" s="26">
        <v>5412000</v>
      </c>
      <c r="O885" s="17">
        <v>3886400</v>
      </c>
      <c r="P885" s="17">
        <v>3886400</v>
      </c>
      <c r="Q885" s="17">
        <v>3886400</v>
      </c>
      <c r="R885" s="17">
        <v>3886400</v>
      </c>
      <c r="S885" s="17">
        <v>3886400</v>
      </c>
      <c r="T885" s="17">
        <v>3886400</v>
      </c>
      <c r="U885" s="17">
        <v>3886400</v>
      </c>
      <c r="V885" s="17">
        <v>3886400</v>
      </c>
      <c r="W885" s="17">
        <v>3886400</v>
      </c>
      <c r="X885" s="17">
        <v>3886400</v>
      </c>
    </row>
    <row r="886" spans="2:24">
      <c r="B886" s="20">
        <v>4</v>
      </c>
      <c r="C886" s="25">
        <v>5412000</v>
      </c>
      <c r="D886" s="11">
        <f>IF(AND($N886&gt;' '!F$13,' '!F$13&gt;=$C886),1,0)</f>
        <v>0</v>
      </c>
      <c r="E886" s="11">
        <f>IF(AND($N886&gt;' '!G$13,' '!G$13&gt;=$C886),1,0)</f>
        <v>0</v>
      </c>
      <c r="F886" s="11">
        <f>IF(AND($N886&gt;' '!H$13,' '!H$13&gt;=$C886),1,0)</f>
        <v>0</v>
      </c>
      <c r="G886" s="11">
        <f>IF(AND($N886&gt;' '!I$13,' '!I$13&gt;=$C886),1,0)</f>
        <v>0</v>
      </c>
      <c r="H886" s="11">
        <f>IF(AND($N886&gt;' '!J$13,' '!J$13&gt;=$C886),1,0)</f>
        <v>0</v>
      </c>
      <c r="I886" s="11">
        <f>IF(AND($N886&gt;' '!K$13,' '!K$13&gt;=$C886),1,0)</f>
        <v>0</v>
      </c>
      <c r="J886" s="11">
        <f>IF(AND($N886&gt;' '!L$13,' '!L$13&gt;=$C886),1,0)</f>
        <v>0</v>
      </c>
      <c r="K886" s="11">
        <f>IF(AND($N886&gt;' '!M$13,' '!M$13&gt;=$C886),1,0)</f>
        <v>0</v>
      </c>
      <c r="L886" s="11">
        <f>IF(AND($N886&gt;' '!N$13,' '!N$13&gt;=$C886),1,0)</f>
        <v>0</v>
      </c>
      <c r="M886" s="11">
        <f>IF(AND($N886&gt;' '!O$13,' '!O$13&gt;=$C886),1,0)</f>
        <v>0</v>
      </c>
      <c r="N886" s="25">
        <v>5416000</v>
      </c>
      <c r="O886" s="17">
        <v>3889600</v>
      </c>
      <c r="P886" s="17">
        <v>3889600</v>
      </c>
      <c r="Q886" s="17">
        <v>3889600</v>
      </c>
      <c r="R886" s="17">
        <v>3889600</v>
      </c>
      <c r="S886" s="17">
        <v>3889600</v>
      </c>
      <c r="T886" s="17">
        <v>3889600</v>
      </c>
      <c r="U886" s="17">
        <v>3889600</v>
      </c>
      <c r="V886" s="17">
        <v>3889600</v>
      </c>
      <c r="W886" s="17">
        <v>3889600</v>
      </c>
      <c r="X886" s="17">
        <v>3889600</v>
      </c>
    </row>
    <row r="887" spans="2:24">
      <c r="B887" s="18">
        <v>5</v>
      </c>
      <c r="C887" s="25">
        <v>5416000</v>
      </c>
      <c r="D887" s="11">
        <f>IF(AND($N887&gt;' '!F$13,' '!F$13&gt;=$C887),1,0)</f>
        <v>0</v>
      </c>
      <c r="E887" s="11">
        <f>IF(AND($N887&gt;' '!G$13,' '!G$13&gt;=$C887),1,0)</f>
        <v>0</v>
      </c>
      <c r="F887" s="11">
        <f>IF(AND($N887&gt;' '!H$13,' '!H$13&gt;=$C887),1,0)</f>
        <v>0</v>
      </c>
      <c r="G887" s="11">
        <f>IF(AND($N887&gt;' '!I$13,' '!I$13&gt;=$C887),1,0)</f>
        <v>0</v>
      </c>
      <c r="H887" s="11">
        <f>IF(AND($N887&gt;' '!J$13,' '!J$13&gt;=$C887),1,0)</f>
        <v>0</v>
      </c>
      <c r="I887" s="11">
        <f>IF(AND($N887&gt;' '!K$13,' '!K$13&gt;=$C887),1,0)</f>
        <v>0</v>
      </c>
      <c r="J887" s="11">
        <f>IF(AND($N887&gt;' '!L$13,' '!L$13&gt;=$C887),1,0)</f>
        <v>0</v>
      </c>
      <c r="K887" s="11">
        <f>IF(AND($N887&gt;' '!M$13,' '!M$13&gt;=$C887),1,0)</f>
        <v>0</v>
      </c>
      <c r="L887" s="11">
        <f>IF(AND($N887&gt;' '!N$13,' '!N$13&gt;=$C887),1,0)</f>
        <v>0</v>
      </c>
      <c r="M887" s="11">
        <f>IF(AND($N887&gt;' '!O$13,' '!O$13&gt;=$C887),1,0)</f>
        <v>0</v>
      </c>
      <c r="N887" s="25">
        <v>5420000</v>
      </c>
      <c r="O887" s="17">
        <v>3892800</v>
      </c>
      <c r="P887" s="17">
        <v>3892800</v>
      </c>
      <c r="Q887" s="17">
        <v>3892800</v>
      </c>
      <c r="R887" s="17">
        <v>3892800</v>
      </c>
      <c r="S887" s="17">
        <v>3892800</v>
      </c>
      <c r="T887" s="17">
        <v>3892800</v>
      </c>
      <c r="U887" s="17">
        <v>3892800</v>
      </c>
      <c r="V887" s="17">
        <v>3892800</v>
      </c>
      <c r="W887" s="17">
        <v>3892800</v>
      </c>
      <c r="X887" s="17">
        <v>3892800</v>
      </c>
    </row>
    <row r="888" spans="2:24">
      <c r="B888" s="20">
        <v>1</v>
      </c>
      <c r="C888" s="25">
        <v>5420000</v>
      </c>
      <c r="D888" s="11">
        <f>IF(AND($N888&gt;' '!F$13,' '!F$13&gt;=$C888),1,0)</f>
        <v>0</v>
      </c>
      <c r="E888" s="11">
        <f>IF(AND($N888&gt;' '!G$13,' '!G$13&gt;=$C888),1,0)</f>
        <v>0</v>
      </c>
      <c r="F888" s="11">
        <f>IF(AND($N888&gt;' '!H$13,' '!H$13&gt;=$C888),1,0)</f>
        <v>0</v>
      </c>
      <c r="G888" s="11">
        <f>IF(AND($N888&gt;' '!I$13,' '!I$13&gt;=$C888),1,0)</f>
        <v>0</v>
      </c>
      <c r="H888" s="11">
        <f>IF(AND($N888&gt;' '!J$13,' '!J$13&gt;=$C888),1,0)</f>
        <v>0</v>
      </c>
      <c r="I888" s="11">
        <f>IF(AND($N888&gt;' '!K$13,' '!K$13&gt;=$C888),1,0)</f>
        <v>0</v>
      </c>
      <c r="J888" s="11">
        <f>IF(AND($N888&gt;' '!L$13,' '!L$13&gt;=$C888),1,0)</f>
        <v>0</v>
      </c>
      <c r="K888" s="11">
        <f>IF(AND($N888&gt;' '!M$13,' '!M$13&gt;=$C888),1,0)</f>
        <v>0</v>
      </c>
      <c r="L888" s="11">
        <f>IF(AND($N888&gt;' '!N$13,' '!N$13&gt;=$C888),1,0)</f>
        <v>0</v>
      </c>
      <c r="M888" s="11">
        <f>IF(AND($N888&gt;' '!O$13,' '!O$13&gt;=$C888),1,0)</f>
        <v>0</v>
      </c>
      <c r="N888" s="25">
        <v>5424000</v>
      </c>
      <c r="O888" s="17">
        <v>3896000</v>
      </c>
      <c r="P888" s="17">
        <v>3896000</v>
      </c>
      <c r="Q888" s="17">
        <v>3896000</v>
      </c>
      <c r="R888" s="17">
        <v>3896000</v>
      </c>
      <c r="S888" s="17">
        <v>3896000</v>
      </c>
      <c r="T888" s="17">
        <v>3896000</v>
      </c>
      <c r="U888" s="17">
        <v>3896000</v>
      </c>
      <c r="V888" s="17">
        <v>3896000</v>
      </c>
      <c r="W888" s="17">
        <v>3896000</v>
      </c>
      <c r="X888" s="17">
        <v>3896000</v>
      </c>
    </row>
    <row r="889" spans="2:24">
      <c r="B889" s="20">
        <v>2</v>
      </c>
      <c r="C889" s="25">
        <v>5424000</v>
      </c>
      <c r="D889" s="11">
        <f>IF(AND($N889&gt;' '!F$13,' '!F$13&gt;=$C889),1,0)</f>
        <v>0</v>
      </c>
      <c r="E889" s="11">
        <f>IF(AND($N889&gt;' '!G$13,' '!G$13&gt;=$C889),1,0)</f>
        <v>0</v>
      </c>
      <c r="F889" s="11">
        <f>IF(AND($N889&gt;' '!H$13,' '!H$13&gt;=$C889),1,0)</f>
        <v>0</v>
      </c>
      <c r="G889" s="11">
        <f>IF(AND($N889&gt;' '!I$13,' '!I$13&gt;=$C889),1,0)</f>
        <v>0</v>
      </c>
      <c r="H889" s="11">
        <f>IF(AND($N889&gt;' '!J$13,' '!J$13&gt;=$C889),1,0)</f>
        <v>0</v>
      </c>
      <c r="I889" s="11">
        <f>IF(AND($N889&gt;' '!K$13,' '!K$13&gt;=$C889),1,0)</f>
        <v>0</v>
      </c>
      <c r="J889" s="11">
        <f>IF(AND($N889&gt;' '!L$13,' '!L$13&gt;=$C889),1,0)</f>
        <v>0</v>
      </c>
      <c r="K889" s="11">
        <f>IF(AND($N889&gt;' '!M$13,' '!M$13&gt;=$C889),1,0)</f>
        <v>0</v>
      </c>
      <c r="L889" s="11">
        <f>IF(AND($N889&gt;' '!N$13,' '!N$13&gt;=$C889),1,0)</f>
        <v>0</v>
      </c>
      <c r="M889" s="11">
        <f>IF(AND($N889&gt;' '!O$13,' '!O$13&gt;=$C889),1,0)</f>
        <v>0</v>
      </c>
      <c r="N889" s="25">
        <v>5428000</v>
      </c>
      <c r="O889" s="17">
        <v>3899200</v>
      </c>
      <c r="P889" s="17">
        <v>3899200</v>
      </c>
      <c r="Q889" s="17">
        <v>3899200</v>
      </c>
      <c r="R889" s="17">
        <v>3899200</v>
      </c>
      <c r="S889" s="17">
        <v>3899200</v>
      </c>
      <c r="T889" s="17">
        <v>3899200</v>
      </c>
      <c r="U889" s="17">
        <v>3899200</v>
      </c>
      <c r="V889" s="17">
        <v>3899200</v>
      </c>
      <c r="W889" s="17">
        <v>3899200</v>
      </c>
      <c r="X889" s="17">
        <v>3899200</v>
      </c>
    </row>
    <row r="890" spans="2:24">
      <c r="B890" s="20">
        <v>3</v>
      </c>
      <c r="C890" s="26">
        <v>5428000</v>
      </c>
      <c r="D890" s="11">
        <f>IF(AND($N890&gt;' '!F$13,' '!F$13&gt;=$C890),1,0)</f>
        <v>0</v>
      </c>
      <c r="E890" s="11">
        <f>IF(AND($N890&gt;' '!G$13,' '!G$13&gt;=$C890),1,0)</f>
        <v>0</v>
      </c>
      <c r="F890" s="11">
        <f>IF(AND($N890&gt;' '!H$13,' '!H$13&gt;=$C890),1,0)</f>
        <v>0</v>
      </c>
      <c r="G890" s="11">
        <f>IF(AND($N890&gt;' '!I$13,' '!I$13&gt;=$C890),1,0)</f>
        <v>0</v>
      </c>
      <c r="H890" s="11">
        <f>IF(AND($N890&gt;' '!J$13,' '!J$13&gt;=$C890),1,0)</f>
        <v>0</v>
      </c>
      <c r="I890" s="11">
        <f>IF(AND($N890&gt;' '!K$13,' '!K$13&gt;=$C890),1,0)</f>
        <v>0</v>
      </c>
      <c r="J890" s="11">
        <f>IF(AND($N890&gt;' '!L$13,' '!L$13&gt;=$C890),1,0)</f>
        <v>0</v>
      </c>
      <c r="K890" s="11">
        <f>IF(AND($N890&gt;' '!M$13,' '!M$13&gt;=$C890),1,0)</f>
        <v>0</v>
      </c>
      <c r="L890" s="11">
        <f>IF(AND($N890&gt;' '!N$13,' '!N$13&gt;=$C890),1,0)</f>
        <v>0</v>
      </c>
      <c r="M890" s="11">
        <f>IF(AND($N890&gt;' '!O$13,' '!O$13&gt;=$C890),1,0)</f>
        <v>0</v>
      </c>
      <c r="N890" s="26">
        <v>5432000</v>
      </c>
      <c r="O890" s="17">
        <v>3902400</v>
      </c>
      <c r="P890" s="17">
        <v>3902400</v>
      </c>
      <c r="Q890" s="17">
        <v>3902400</v>
      </c>
      <c r="R890" s="17">
        <v>3902400</v>
      </c>
      <c r="S890" s="17">
        <v>3902400</v>
      </c>
      <c r="T890" s="17">
        <v>3902400</v>
      </c>
      <c r="U890" s="17">
        <v>3902400</v>
      </c>
      <c r="V890" s="17">
        <v>3902400</v>
      </c>
      <c r="W890" s="17">
        <v>3902400</v>
      </c>
      <c r="X890" s="17">
        <v>3902400</v>
      </c>
    </row>
    <row r="891" spans="2:24">
      <c r="B891" s="20">
        <v>4</v>
      </c>
      <c r="C891" s="25">
        <v>5432000</v>
      </c>
      <c r="D891" s="11">
        <f>IF(AND($N891&gt;' '!F$13,' '!F$13&gt;=$C891),1,0)</f>
        <v>0</v>
      </c>
      <c r="E891" s="11">
        <f>IF(AND($N891&gt;' '!G$13,' '!G$13&gt;=$C891),1,0)</f>
        <v>0</v>
      </c>
      <c r="F891" s="11">
        <f>IF(AND($N891&gt;' '!H$13,' '!H$13&gt;=$C891),1,0)</f>
        <v>0</v>
      </c>
      <c r="G891" s="11">
        <f>IF(AND($N891&gt;' '!I$13,' '!I$13&gt;=$C891),1,0)</f>
        <v>0</v>
      </c>
      <c r="H891" s="11">
        <f>IF(AND($N891&gt;' '!J$13,' '!J$13&gt;=$C891),1,0)</f>
        <v>0</v>
      </c>
      <c r="I891" s="11">
        <f>IF(AND($N891&gt;' '!K$13,' '!K$13&gt;=$C891),1,0)</f>
        <v>0</v>
      </c>
      <c r="J891" s="11">
        <f>IF(AND($N891&gt;' '!L$13,' '!L$13&gt;=$C891),1,0)</f>
        <v>0</v>
      </c>
      <c r="K891" s="11">
        <f>IF(AND($N891&gt;' '!M$13,' '!M$13&gt;=$C891),1,0)</f>
        <v>0</v>
      </c>
      <c r="L891" s="11">
        <f>IF(AND($N891&gt;' '!N$13,' '!N$13&gt;=$C891),1,0)</f>
        <v>0</v>
      </c>
      <c r="M891" s="11">
        <f>IF(AND($N891&gt;' '!O$13,' '!O$13&gt;=$C891),1,0)</f>
        <v>0</v>
      </c>
      <c r="N891" s="25">
        <v>5436000</v>
      </c>
      <c r="O891" s="17">
        <v>3905600</v>
      </c>
      <c r="P891" s="17">
        <v>3905600</v>
      </c>
      <c r="Q891" s="17">
        <v>3905600</v>
      </c>
      <c r="R891" s="17">
        <v>3905600</v>
      </c>
      <c r="S891" s="17">
        <v>3905600</v>
      </c>
      <c r="T891" s="17">
        <v>3905600</v>
      </c>
      <c r="U891" s="17">
        <v>3905600</v>
      </c>
      <c r="V891" s="17">
        <v>3905600</v>
      </c>
      <c r="W891" s="17">
        <v>3905600</v>
      </c>
      <c r="X891" s="17">
        <v>3905600</v>
      </c>
    </row>
    <row r="892" spans="2:24">
      <c r="B892" s="18">
        <v>5</v>
      </c>
      <c r="C892" s="25">
        <v>5436000</v>
      </c>
      <c r="D892" s="11">
        <f>IF(AND($N892&gt;' '!F$13,' '!F$13&gt;=$C892),1,0)</f>
        <v>0</v>
      </c>
      <c r="E892" s="11">
        <f>IF(AND($N892&gt;' '!G$13,' '!G$13&gt;=$C892),1,0)</f>
        <v>0</v>
      </c>
      <c r="F892" s="11">
        <f>IF(AND($N892&gt;' '!H$13,' '!H$13&gt;=$C892),1,0)</f>
        <v>0</v>
      </c>
      <c r="G892" s="11">
        <f>IF(AND($N892&gt;' '!I$13,' '!I$13&gt;=$C892),1,0)</f>
        <v>0</v>
      </c>
      <c r="H892" s="11">
        <f>IF(AND($N892&gt;' '!J$13,' '!J$13&gt;=$C892),1,0)</f>
        <v>0</v>
      </c>
      <c r="I892" s="11">
        <f>IF(AND($N892&gt;' '!K$13,' '!K$13&gt;=$C892),1,0)</f>
        <v>0</v>
      </c>
      <c r="J892" s="11">
        <f>IF(AND($N892&gt;' '!L$13,' '!L$13&gt;=$C892),1,0)</f>
        <v>0</v>
      </c>
      <c r="K892" s="11">
        <f>IF(AND($N892&gt;' '!M$13,' '!M$13&gt;=$C892),1,0)</f>
        <v>0</v>
      </c>
      <c r="L892" s="11">
        <f>IF(AND($N892&gt;' '!N$13,' '!N$13&gt;=$C892),1,0)</f>
        <v>0</v>
      </c>
      <c r="M892" s="11">
        <f>IF(AND($N892&gt;' '!O$13,' '!O$13&gt;=$C892),1,0)</f>
        <v>0</v>
      </c>
      <c r="N892" s="25">
        <v>5440000</v>
      </c>
      <c r="O892" s="17">
        <v>3908800</v>
      </c>
      <c r="P892" s="17">
        <v>3908800</v>
      </c>
      <c r="Q892" s="17">
        <v>3908800</v>
      </c>
      <c r="R892" s="17">
        <v>3908800</v>
      </c>
      <c r="S892" s="17">
        <v>3908800</v>
      </c>
      <c r="T892" s="17">
        <v>3908800</v>
      </c>
      <c r="U892" s="17">
        <v>3908800</v>
      </c>
      <c r="V892" s="17">
        <v>3908800</v>
      </c>
      <c r="W892" s="17">
        <v>3908800</v>
      </c>
      <c r="X892" s="17">
        <v>3908800</v>
      </c>
    </row>
    <row r="893" spans="2:24">
      <c r="B893" s="20">
        <v>1</v>
      </c>
      <c r="C893" s="25">
        <v>5440000</v>
      </c>
      <c r="D893" s="11">
        <f>IF(AND($N893&gt;' '!F$13,' '!F$13&gt;=$C893),1,0)</f>
        <v>0</v>
      </c>
      <c r="E893" s="11">
        <f>IF(AND($N893&gt;' '!G$13,' '!G$13&gt;=$C893),1,0)</f>
        <v>0</v>
      </c>
      <c r="F893" s="11">
        <f>IF(AND($N893&gt;' '!H$13,' '!H$13&gt;=$C893),1,0)</f>
        <v>0</v>
      </c>
      <c r="G893" s="11">
        <f>IF(AND($N893&gt;' '!I$13,' '!I$13&gt;=$C893),1,0)</f>
        <v>0</v>
      </c>
      <c r="H893" s="11">
        <f>IF(AND($N893&gt;' '!J$13,' '!J$13&gt;=$C893),1,0)</f>
        <v>0</v>
      </c>
      <c r="I893" s="11">
        <f>IF(AND($N893&gt;' '!K$13,' '!K$13&gt;=$C893),1,0)</f>
        <v>0</v>
      </c>
      <c r="J893" s="11">
        <f>IF(AND($N893&gt;' '!L$13,' '!L$13&gt;=$C893),1,0)</f>
        <v>0</v>
      </c>
      <c r="K893" s="11">
        <f>IF(AND($N893&gt;' '!M$13,' '!M$13&gt;=$C893),1,0)</f>
        <v>0</v>
      </c>
      <c r="L893" s="11">
        <f>IF(AND($N893&gt;' '!N$13,' '!N$13&gt;=$C893),1,0)</f>
        <v>0</v>
      </c>
      <c r="M893" s="11">
        <f>IF(AND($N893&gt;' '!O$13,' '!O$13&gt;=$C893),1,0)</f>
        <v>0</v>
      </c>
      <c r="N893" s="25">
        <v>5444000</v>
      </c>
      <c r="O893" s="17">
        <v>3912000</v>
      </c>
      <c r="P893" s="17">
        <v>3912000</v>
      </c>
      <c r="Q893" s="17">
        <v>3912000</v>
      </c>
      <c r="R893" s="17">
        <v>3912000</v>
      </c>
      <c r="S893" s="17">
        <v>3912000</v>
      </c>
      <c r="T893" s="17">
        <v>3912000</v>
      </c>
      <c r="U893" s="17">
        <v>3912000</v>
      </c>
      <c r="V893" s="17">
        <v>3912000</v>
      </c>
      <c r="W893" s="17">
        <v>3912000</v>
      </c>
      <c r="X893" s="17">
        <v>3912000</v>
      </c>
    </row>
    <row r="894" spans="2:24">
      <c r="B894" s="20">
        <v>2</v>
      </c>
      <c r="C894" s="25">
        <v>5444000</v>
      </c>
      <c r="D894" s="11">
        <f>IF(AND($N894&gt;' '!F$13,' '!F$13&gt;=$C894),1,0)</f>
        <v>0</v>
      </c>
      <c r="E894" s="11">
        <f>IF(AND($N894&gt;' '!G$13,' '!G$13&gt;=$C894),1,0)</f>
        <v>0</v>
      </c>
      <c r="F894" s="11">
        <f>IF(AND($N894&gt;' '!H$13,' '!H$13&gt;=$C894),1,0)</f>
        <v>0</v>
      </c>
      <c r="G894" s="11">
        <f>IF(AND($N894&gt;' '!I$13,' '!I$13&gt;=$C894),1,0)</f>
        <v>0</v>
      </c>
      <c r="H894" s="11">
        <f>IF(AND($N894&gt;' '!J$13,' '!J$13&gt;=$C894),1,0)</f>
        <v>0</v>
      </c>
      <c r="I894" s="11">
        <f>IF(AND($N894&gt;' '!K$13,' '!K$13&gt;=$C894),1,0)</f>
        <v>0</v>
      </c>
      <c r="J894" s="11">
        <f>IF(AND($N894&gt;' '!L$13,' '!L$13&gt;=$C894),1,0)</f>
        <v>0</v>
      </c>
      <c r="K894" s="11">
        <f>IF(AND($N894&gt;' '!M$13,' '!M$13&gt;=$C894),1,0)</f>
        <v>0</v>
      </c>
      <c r="L894" s="11">
        <f>IF(AND($N894&gt;' '!N$13,' '!N$13&gt;=$C894),1,0)</f>
        <v>0</v>
      </c>
      <c r="M894" s="11">
        <f>IF(AND($N894&gt;' '!O$13,' '!O$13&gt;=$C894),1,0)</f>
        <v>0</v>
      </c>
      <c r="N894" s="25">
        <v>5448000</v>
      </c>
      <c r="O894" s="17">
        <v>3915200</v>
      </c>
      <c r="P894" s="17">
        <v>3915200</v>
      </c>
      <c r="Q894" s="17">
        <v>3915200</v>
      </c>
      <c r="R894" s="17">
        <v>3915200</v>
      </c>
      <c r="S894" s="17">
        <v>3915200</v>
      </c>
      <c r="T894" s="17">
        <v>3915200</v>
      </c>
      <c r="U894" s="17">
        <v>3915200</v>
      </c>
      <c r="V894" s="17">
        <v>3915200</v>
      </c>
      <c r="W894" s="17">
        <v>3915200</v>
      </c>
      <c r="X894" s="17">
        <v>3915200</v>
      </c>
    </row>
    <row r="895" spans="2:24">
      <c r="B895" s="20">
        <v>3</v>
      </c>
      <c r="C895" s="26">
        <v>5448000</v>
      </c>
      <c r="D895" s="11">
        <f>IF(AND($N895&gt;' '!F$13,' '!F$13&gt;=$C895),1,0)</f>
        <v>0</v>
      </c>
      <c r="E895" s="11">
        <f>IF(AND($N895&gt;' '!G$13,' '!G$13&gt;=$C895),1,0)</f>
        <v>0</v>
      </c>
      <c r="F895" s="11">
        <f>IF(AND($N895&gt;' '!H$13,' '!H$13&gt;=$C895),1,0)</f>
        <v>0</v>
      </c>
      <c r="G895" s="11">
        <f>IF(AND($N895&gt;' '!I$13,' '!I$13&gt;=$C895),1,0)</f>
        <v>0</v>
      </c>
      <c r="H895" s="11">
        <f>IF(AND($N895&gt;' '!J$13,' '!J$13&gt;=$C895),1,0)</f>
        <v>0</v>
      </c>
      <c r="I895" s="11">
        <f>IF(AND($N895&gt;' '!K$13,' '!K$13&gt;=$C895),1,0)</f>
        <v>0</v>
      </c>
      <c r="J895" s="11">
        <f>IF(AND($N895&gt;' '!L$13,' '!L$13&gt;=$C895),1,0)</f>
        <v>0</v>
      </c>
      <c r="K895" s="11">
        <f>IF(AND($N895&gt;' '!M$13,' '!M$13&gt;=$C895),1,0)</f>
        <v>0</v>
      </c>
      <c r="L895" s="11">
        <f>IF(AND($N895&gt;' '!N$13,' '!N$13&gt;=$C895),1,0)</f>
        <v>0</v>
      </c>
      <c r="M895" s="11">
        <f>IF(AND($N895&gt;' '!O$13,' '!O$13&gt;=$C895),1,0)</f>
        <v>0</v>
      </c>
      <c r="N895" s="26">
        <v>5452000</v>
      </c>
      <c r="O895" s="17">
        <v>3918400</v>
      </c>
      <c r="P895" s="17">
        <v>3918400</v>
      </c>
      <c r="Q895" s="17">
        <v>3918400</v>
      </c>
      <c r="R895" s="17">
        <v>3918400</v>
      </c>
      <c r="S895" s="17">
        <v>3918400</v>
      </c>
      <c r="T895" s="17">
        <v>3918400</v>
      </c>
      <c r="U895" s="17">
        <v>3918400</v>
      </c>
      <c r="V895" s="17">
        <v>3918400</v>
      </c>
      <c r="W895" s="17">
        <v>3918400</v>
      </c>
      <c r="X895" s="17">
        <v>3918400</v>
      </c>
    </row>
    <row r="896" spans="2:24">
      <c r="B896" s="20">
        <v>4</v>
      </c>
      <c r="C896" s="25">
        <v>5452000</v>
      </c>
      <c r="D896" s="11">
        <f>IF(AND($N896&gt;' '!F$13,' '!F$13&gt;=$C896),1,0)</f>
        <v>0</v>
      </c>
      <c r="E896" s="11">
        <f>IF(AND($N896&gt;' '!G$13,' '!G$13&gt;=$C896),1,0)</f>
        <v>0</v>
      </c>
      <c r="F896" s="11">
        <f>IF(AND($N896&gt;' '!H$13,' '!H$13&gt;=$C896),1,0)</f>
        <v>0</v>
      </c>
      <c r="G896" s="11">
        <f>IF(AND($N896&gt;' '!I$13,' '!I$13&gt;=$C896),1,0)</f>
        <v>0</v>
      </c>
      <c r="H896" s="11">
        <f>IF(AND($N896&gt;' '!J$13,' '!J$13&gt;=$C896),1,0)</f>
        <v>0</v>
      </c>
      <c r="I896" s="11">
        <f>IF(AND($N896&gt;' '!K$13,' '!K$13&gt;=$C896),1,0)</f>
        <v>0</v>
      </c>
      <c r="J896" s="11">
        <f>IF(AND($N896&gt;' '!L$13,' '!L$13&gt;=$C896),1,0)</f>
        <v>0</v>
      </c>
      <c r="K896" s="11">
        <f>IF(AND($N896&gt;' '!M$13,' '!M$13&gt;=$C896),1,0)</f>
        <v>0</v>
      </c>
      <c r="L896" s="11">
        <f>IF(AND($N896&gt;' '!N$13,' '!N$13&gt;=$C896),1,0)</f>
        <v>0</v>
      </c>
      <c r="M896" s="11">
        <f>IF(AND($N896&gt;' '!O$13,' '!O$13&gt;=$C896),1,0)</f>
        <v>0</v>
      </c>
      <c r="N896" s="25">
        <v>5456000</v>
      </c>
      <c r="O896" s="17">
        <v>3921600</v>
      </c>
      <c r="P896" s="17">
        <v>3921600</v>
      </c>
      <c r="Q896" s="17">
        <v>3921600</v>
      </c>
      <c r="R896" s="17">
        <v>3921600</v>
      </c>
      <c r="S896" s="17">
        <v>3921600</v>
      </c>
      <c r="T896" s="17">
        <v>3921600</v>
      </c>
      <c r="U896" s="17">
        <v>3921600</v>
      </c>
      <c r="V896" s="17">
        <v>3921600</v>
      </c>
      <c r="W896" s="17">
        <v>3921600</v>
      </c>
      <c r="X896" s="17">
        <v>3921600</v>
      </c>
    </row>
    <row r="897" spans="2:24">
      <c r="B897" s="18">
        <v>5</v>
      </c>
      <c r="C897" s="25">
        <v>5456000</v>
      </c>
      <c r="D897" s="11">
        <f>IF(AND($N897&gt;' '!F$13,' '!F$13&gt;=$C897),1,0)</f>
        <v>0</v>
      </c>
      <c r="E897" s="11">
        <f>IF(AND($N897&gt;' '!G$13,' '!G$13&gt;=$C897),1,0)</f>
        <v>0</v>
      </c>
      <c r="F897" s="11">
        <f>IF(AND($N897&gt;' '!H$13,' '!H$13&gt;=$C897),1,0)</f>
        <v>0</v>
      </c>
      <c r="G897" s="11">
        <f>IF(AND($N897&gt;' '!I$13,' '!I$13&gt;=$C897),1,0)</f>
        <v>0</v>
      </c>
      <c r="H897" s="11">
        <f>IF(AND($N897&gt;' '!J$13,' '!J$13&gt;=$C897),1,0)</f>
        <v>0</v>
      </c>
      <c r="I897" s="11">
        <f>IF(AND($N897&gt;' '!K$13,' '!K$13&gt;=$C897),1,0)</f>
        <v>0</v>
      </c>
      <c r="J897" s="11">
        <f>IF(AND($N897&gt;' '!L$13,' '!L$13&gt;=$C897),1,0)</f>
        <v>0</v>
      </c>
      <c r="K897" s="11">
        <f>IF(AND($N897&gt;' '!M$13,' '!M$13&gt;=$C897),1,0)</f>
        <v>0</v>
      </c>
      <c r="L897" s="11">
        <f>IF(AND($N897&gt;' '!N$13,' '!N$13&gt;=$C897),1,0)</f>
        <v>0</v>
      </c>
      <c r="M897" s="11">
        <f>IF(AND($N897&gt;' '!O$13,' '!O$13&gt;=$C897),1,0)</f>
        <v>0</v>
      </c>
      <c r="N897" s="25">
        <v>5460000</v>
      </c>
      <c r="O897" s="17">
        <v>3924800</v>
      </c>
      <c r="P897" s="17">
        <v>3924800</v>
      </c>
      <c r="Q897" s="17">
        <v>3924800</v>
      </c>
      <c r="R897" s="17">
        <v>3924800</v>
      </c>
      <c r="S897" s="17">
        <v>3924800</v>
      </c>
      <c r="T897" s="17">
        <v>3924800</v>
      </c>
      <c r="U897" s="17">
        <v>3924800</v>
      </c>
      <c r="V897" s="17">
        <v>3924800</v>
      </c>
      <c r="W897" s="17">
        <v>3924800</v>
      </c>
      <c r="X897" s="17">
        <v>3924800</v>
      </c>
    </row>
    <row r="898" spans="2:24">
      <c r="B898" s="20">
        <v>1</v>
      </c>
      <c r="C898" s="25">
        <v>5460000</v>
      </c>
      <c r="D898" s="11">
        <f>IF(AND($N898&gt;' '!F$13,' '!F$13&gt;=$C898),1,0)</f>
        <v>0</v>
      </c>
      <c r="E898" s="11">
        <f>IF(AND($N898&gt;' '!G$13,' '!G$13&gt;=$C898),1,0)</f>
        <v>0</v>
      </c>
      <c r="F898" s="11">
        <f>IF(AND($N898&gt;' '!H$13,' '!H$13&gt;=$C898),1,0)</f>
        <v>0</v>
      </c>
      <c r="G898" s="11">
        <f>IF(AND($N898&gt;' '!I$13,' '!I$13&gt;=$C898),1,0)</f>
        <v>0</v>
      </c>
      <c r="H898" s="11">
        <f>IF(AND($N898&gt;' '!J$13,' '!J$13&gt;=$C898),1,0)</f>
        <v>0</v>
      </c>
      <c r="I898" s="11">
        <f>IF(AND($N898&gt;' '!K$13,' '!K$13&gt;=$C898),1,0)</f>
        <v>0</v>
      </c>
      <c r="J898" s="11">
        <f>IF(AND($N898&gt;' '!L$13,' '!L$13&gt;=$C898),1,0)</f>
        <v>0</v>
      </c>
      <c r="K898" s="11">
        <f>IF(AND($N898&gt;' '!M$13,' '!M$13&gt;=$C898),1,0)</f>
        <v>0</v>
      </c>
      <c r="L898" s="11">
        <f>IF(AND($N898&gt;' '!N$13,' '!N$13&gt;=$C898),1,0)</f>
        <v>0</v>
      </c>
      <c r="M898" s="11">
        <f>IF(AND($N898&gt;' '!O$13,' '!O$13&gt;=$C898),1,0)</f>
        <v>0</v>
      </c>
      <c r="N898" s="25">
        <v>5464000</v>
      </c>
      <c r="O898" s="17">
        <v>3928000</v>
      </c>
      <c r="P898" s="17">
        <v>3928000</v>
      </c>
      <c r="Q898" s="17">
        <v>3928000</v>
      </c>
      <c r="R898" s="17">
        <v>3928000</v>
      </c>
      <c r="S898" s="17">
        <v>3928000</v>
      </c>
      <c r="T898" s="17">
        <v>3928000</v>
      </c>
      <c r="U898" s="17">
        <v>3928000</v>
      </c>
      <c r="V898" s="17">
        <v>3928000</v>
      </c>
      <c r="W898" s="17">
        <v>3928000</v>
      </c>
      <c r="X898" s="17">
        <v>3928000</v>
      </c>
    </row>
    <row r="899" spans="2:24">
      <c r="B899" s="20">
        <v>2</v>
      </c>
      <c r="C899" s="25">
        <v>5464000</v>
      </c>
      <c r="D899" s="11">
        <f>IF(AND($N899&gt;' '!F$13,' '!F$13&gt;=$C899),1,0)</f>
        <v>0</v>
      </c>
      <c r="E899" s="11">
        <f>IF(AND($N899&gt;' '!G$13,' '!G$13&gt;=$C899),1,0)</f>
        <v>0</v>
      </c>
      <c r="F899" s="11">
        <f>IF(AND($N899&gt;' '!H$13,' '!H$13&gt;=$C899),1,0)</f>
        <v>0</v>
      </c>
      <c r="G899" s="11">
        <f>IF(AND($N899&gt;' '!I$13,' '!I$13&gt;=$C899),1,0)</f>
        <v>0</v>
      </c>
      <c r="H899" s="11">
        <f>IF(AND($N899&gt;' '!J$13,' '!J$13&gt;=$C899),1,0)</f>
        <v>0</v>
      </c>
      <c r="I899" s="11">
        <f>IF(AND($N899&gt;' '!K$13,' '!K$13&gt;=$C899),1,0)</f>
        <v>0</v>
      </c>
      <c r="J899" s="11">
        <f>IF(AND($N899&gt;' '!L$13,' '!L$13&gt;=$C899),1,0)</f>
        <v>0</v>
      </c>
      <c r="K899" s="11">
        <f>IF(AND($N899&gt;' '!M$13,' '!M$13&gt;=$C899),1,0)</f>
        <v>0</v>
      </c>
      <c r="L899" s="11">
        <f>IF(AND($N899&gt;' '!N$13,' '!N$13&gt;=$C899),1,0)</f>
        <v>0</v>
      </c>
      <c r="M899" s="11">
        <f>IF(AND($N899&gt;' '!O$13,' '!O$13&gt;=$C899),1,0)</f>
        <v>0</v>
      </c>
      <c r="N899" s="25">
        <v>5468000</v>
      </c>
      <c r="O899" s="17">
        <v>3931200</v>
      </c>
      <c r="P899" s="17">
        <v>3931200</v>
      </c>
      <c r="Q899" s="17">
        <v>3931200</v>
      </c>
      <c r="R899" s="17">
        <v>3931200</v>
      </c>
      <c r="S899" s="17">
        <v>3931200</v>
      </c>
      <c r="T899" s="17">
        <v>3931200</v>
      </c>
      <c r="U899" s="17">
        <v>3931200</v>
      </c>
      <c r="V899" s="17">
        <v>3931200</v>
      </c>
      <c r="W899" s="17">
        <v>3931200</v>
      </c>
      <c r="X899" s="17">
        <v>3931200</v>
      </c>
    </row>
    <row r="900" spans="2:24">
      <c r="B900" s="20">
        <v>3</v>
      </c>
      <c r="C900" s="26">
        <v>5468000</v>
      </c>
      <c r="D900" s="11">
        <f>IF(AND($N900&gt;' '!F$13,' '!F$13&gt;=$C900),1,0)</f>
        <v>0</v>
      </c>
      <c r="E900" s="11">
        <f>IF(AND($N900&gt;' '!G$13,' '!G$13&gt;=$C900),1,0)</f>
        <v>0</v>
      </c>
      <c r="F900" s="11">
        <f>IF(AND($N900&gt;' '!H$13,' '!H$13&gt;=$C900),1,0)</f>
        <v>0</v>
      </c>
      <c r="G900" s="11">
        <f>IF(AND($N900&gt;' '!I$13,' '!I$13&gt;=$C900),1,0)</f>
        <v>0</v>
      </c>
      <c r="H900" s="11">
        <f>IF(AND($N900&gt;' '!J$13,' '!J$13&gt;=$C900),1,0)</f>
        <v>0</v>
      </c>
      <c r="I900" s="11">
        <f>IF(AND($N900&gt;' '!K$13,' '!K$13&gt;=$C900),1,0)</f>
        <v>0</v>
      </c>
      <c r="J900" s="11">
        <f>IF(AND($N900&gt;' '!L$13,' '!L$13&gt;=$C900),1,0)</f>
        <v>0</v>
      </c>
      <c r="K900" s="11">
        <f>IF(AND($N900&gt;' '!M$13,' '!M$13&gt;=$C900),1,0)</f>
        <v>0</v>
      </c>
      <c r="L900" s="11">
        <f>IF(AND($N900&gt;' '!N$13,' '!N$13&gt;=$C900),1,0)</f>
        <v>0</v>
      </c>
      <c r="M900" s="11">
        <f>IF(AND($N900&gt;' '!O$13,' '!O$13&gt;=$C900),1,0)</f>
        <v>0</v>
      </c>
      <c r="N900" s="26">
        <v>5472000</v>
      </c>
      <c r="O900" s="17">
        <v>3934400</v>
      </c>
      <c r="P900" s="17">
        <v>3934400</v>
      </c>
      <c r="Q900" s="17">
        <v>3934400</v>
      </c>
      <c r="R900" s="17">
        <v>3934400</v>
      </c>
      <c r="S900" s="17">
        <v>3934400</v>
      </c>
      <c r="T900" s="17">
        <v>3934400</v>
      </c>
      <c r="U900" s="17">
        <v>3934400</v>
      </c>
      <c r="V900" s="17">
        <v>3934400</v>
      </c>
      <c r="W900" s="17">
        <v>3934400</v>
      </c>
      <c r="X900" s="17">
        <v>3934400</v>
      </c>
    </row>
    <row r="901" spans="2:24">
      <c r="B901" s="20">
        <v>4</v>
      </c>
      <c r="C901" s="25">
        <v>5472000</v>
      </c>
      <c r="D901" s="11">
        <f>IF(AND($N901&gt;' '!F$13,' '!F$13&gt;=$C901),1,0)</f>
        <v>0</v>
      </c>
      <c r="E901" s="11">
        <f>IF(AND($N901&gt;' '!G$13,' '!G$13&gt;=$C901),1,0)</f>
        <v>0</v>
      </c>
      <c r="F901" s="11">
        <f>IF(AND($N901&gt;' '!H$13,' '!H$13&gt;=$C901),1,0)</f>
        <v>0</v>
      </c>
      <c r="G901" s="11">
        <f>IF(AND($N901&gt;' '!I$13,' '!I$13&gt;=$C901),1,0)</f>
        <v>0</v>
      </c>
      <c r="H901" s="11">
        <f>IF(AND($N901&gt;' '!J$13,' '!J$13&gt;=$C901),1,0)</f>
        <v>0</v>
      </c>
      <c r="I901" s="11">
        <f>IF(AND($N901&gt;' '!K$13,' '!K$13&gt;=$C901),1,0)</f>
        <v>0</v>
      </c>
      <c r="J901" s="11">
        <f>IF(AND($N901&gt;' '!L$13,' '!L$13&gt;=$C901),1,0)</f>
        <v>0</v>
      </c>
      <c r="K901" s="11">
        <f>IF(AND($N901&gt;' '!M$13,' '!M$13&gt;=$C901),1,0)</f>
        <v>0</v>
      </c>
      <c r="L901" s="11">
        <f>IF(AND($N901&gt;' '!N$13,' '!N$13&gt;=$C901),1,0)</f>
        <v>0</v>
      </c>
      <c r="M901" s="11">
        <f>IF(AND($N901&gt;' '!O$13,' '!O$13&gt;=$C901),1,0)</f>
        <v>0</v>
      </c>
      <c r="N901" s="25">
        <v>5476000</v>
      </c>
      <c r="O901" s="17">
        <v>3937600</v>
      </c>
      <c r="P901" s="17">
        <v>3937600</v>
      </c>
      <c r="Q901" s="17">
        <v>3937600</v>
      </c>
      <c r="R901" s="17">
        <v>3937600</v>
      </c>
      <c r="S901" s="17">
        <v>3937600</v>
      </c>
      <c r="T901" s="17">
        <v>3937600</v>
      </c>
      <c r="U901" s="17">
        <v>3937600</v>
      </c>
      <c r="V901" s="17">
        <v>3937600</v>
      </c>
      <c r="W901" s="17">
        <v>3937600</v>
      </c>
      <c r="X901" s="17">
        <v>3937600</v>
      </c>
    </row>
    <row r="902" spans="2:24">
      <c r="B902" s="18">
        <v>5</v>
      </c>
      <c r="C902" s="25">
        <v>5476000</v>
      </c>
      <c r="D902" s="11">
        <f>IF(AND($N902&gt;' '!F$13,' '!F$13&gt;=$C902),1,0)</f>
        <v>0</v>
      </c>
      <c r="E902" s="11">
        <f>IF(AND($N902&gt;' '!G$13,' '!G$13&gt;=$C902),1,0)</f>
        <v>0</v>
      </c>
      <c r="F902" s="11">
        <f>IF(AND($N902&gt;' '!H$13,' '!H$13&gt;=$C902),1,0)</f>
        <v>0</v>
      </c>
      <c r="G902" s="11">
        <f>IF(AND($N902&gt;' '!I$13,' '!I$13&gt;=$C902),1,0)</f>
        <v>0</v>
      </c>
      <c r="H902" s="11">
        <f>IF(AND($N902&gt;' '!J$13,' '!J$13&gt;=$C902),1,0)</f>
        <v>0</v>
      </c>
      <c r="I902" s="11">
        <f>IF(AND($N902&gt;' '!K$13,' '!K$13&gt;=$C902),1,0)</f>
        <v>0</v>
      </c>
      <c r="J902" s="11">
        <f>IF(AND($N902&gt;' '!L$13,' '!L$13&gt;=$C902),1,0)</f>
        <v>0</v>
      </c>
      <c r="K902" s="11">
        <f>IF(AND($N902&gt;' '!M$13,' '!M$13&gt;=$C902),1,0)</f>
        <v>0</v>
      </c>
      <c r="L902" s="11">
        <f>IF(AND($N902&gt;' '!N$13,' '!N$13&gt;=$C902),1,0)</f>
        <v>0</v>
      </c>
      <c r="M902" s="11">
        <f>IF(AND($N902&gt;' '!O$13,' '!O$13&gt;=$C902),1,0)</f>
        <v>0</v>
      </c>
      <c r="N902" s="25">
        <v>5480000</v>
      </c>
      <c r="O902" s="17">
        <v>3940800</v>
      </c>
      <c r="P902" s="17">
        <v>3940800</v>
      </c>
      <c r="Q902" s="17">
        <v>3940800</v>
      </c>
      <c r="R902" s="17">
        <v>3940800</v>
      </c>
      <c r="S902" s="17">
        <v>3940800</v>
      </c>
      <c r="T902" s="17">
        <v>3940800</v>
      </c>
      <c r="U902" s="17">
        <v>3940800</v>
      </c>
      <c r="V902" s="17">
        <v>3940800</v>
      </c>
      <c r="W902" s="17">
        <v>3940800</v>
      </c>
      <c r="X902" s="17">
        <v>3940800</v>
      </c>
    </row>
    <row r="903" spans="2:24">
      <c r="B903" s="20">
        <v>1</v>
      </c>
      <c r="C903" s="25">
        <v>5480000</v>
      </c>
      <c r="D903" s="11">
        <f>IF(AND($N903&gt;' '!F$13,' '!F$13&gt;=$C903),1,0)</f>
        <v>0</v>
      </c>
      <c r="E903" s="11">
        <f>IF(AND($N903&gt;' '!G$13,' '!G$13&gt;=$C903),1,0)</f>
        <v>0</v>
      </c>
      <c r="F903" s="11">
        <f>IF(AND($N903&gt;' '!H$13,' '!H$13&gt;=$C903),1,0)</f>
        <v>0</v>
      </c>
      <c r="G903" s="11">
        <f>IF(AND($N903&gt;' '!I$13,' '!I$13&gt;=$C903),1,0)</f>
        <v>0</v>
      </c>
      <c r="H903" s="11">
        <f>IF(AND($N903&gt;' '!J$13,' '!J$13&gt;=$C903),1,0)</f>
        <v>0</v>
      </c>
      <c r="I903" s="11">
        <f>IF(AND($N903&gt;' '!K$13,' '!K$13&gt;=$C903),1,0)</f>
        <v>0</v>
      </c>
      <c r="J903" s="11">
        <f>IF(AND($N903&gt;' '!L$13,' '!L$13&gt;=$C903),1,0)</f>
        <v>0</v>
      </c>
      <c r="K903" s="11">
        <f>IF(AND($N903&gt;' '!M$13,' '!M$13&gt;=$C903),1,0)</f>
        <v>0</v>
      </c>
      <c r="L903" s="11">
        <f>IF(AND($N903&gt;' '!N$13,' '!N$13&gt;=$C903),1,0)</f>
        <v>0</v>
      </c>
      <c r="M903" s="11">
        <f>IF(AND($N903&gt;' '!O$13,' '!O$13&gt;=$C903),1,0)</f>
        <v>0</v>
      </c>
      <c r="N903" s="25">
        <v>5484000</v>
      </c>
      <c r="O903" s="17">
        <v>3944000</v>
      </c>
      <c r="P903" s="17">
        <v>3944000</v>
      </c>
      <c r="Q903" s="17">
        <v>3944000</v>
      </c>
      <c r="R903" s="17">
        <v>3944000</v>
      </c>
      <c r="S903" s="17">
        <v>3944000</v>
      </c>
      <c r="T903" s="17">
        <v>3944000</v>
      </c>
      <c r="U903" s="17">
        <v>3944000</v>
      </c>
      <c r="V903" s="17">
        <v>3944000</v>
      </c>
      <c r="W903" s="17">
        <v>3944000</v>
      </c>
      <c r="X903" s="17">
        <v>3944000</v>
      </c>
    </row>
    <row r="904" spans="2:24">
      <c r="B904" s="20">
        <v>2</v>
      </c>
      <c r="C904" s="25">
        <v>5484000</v>
      </c>
      <c r="D904" s="11">
        <f>IF(AND($N904&gt;' '!F$13,' '!F$13&gt;=$C904),1,0)</f>
        <v>0</v>
      </c>
      <c r="E904" s="11">
        <f>IF(AND($N904&gt;' '!G$13,' '!G$13&gt;=$C904),1,0)</f>
        <v>0</v>
      </c>
      <c r="F904" s="11">
        <f>IF(AND($N904&gt;' '!H$13,' '!H$13&gt;=$C904),1,0)</f>
        <v>0</v>
      </c>
      <c r="G904" s="11">
        <f>IF(AND($N904&gt;' '!I$13,' '!I$13&gt;=$C904),1,0)</f>
        <v>0</v>
      </c>
      <c r="H904" s="11">
        <f>IF(AND($N904&gt;' '!J$13,' '!J$13&gt;=$C904),1,0)</f>
        <v>0</v>
      </c>
      <c r="I904" s="11">
        <f>IF(AND($N904&gt;' '!K$13,' '!K$13&gt;=$C904),1,0)</f>
        <v>0</v>
      </c>
      <c r="J904" s="11">
        <f>IF(AND($N904&gt;' '!L$13,' '!L$13&gt;=$C904),1,0)</f>
        <v>0</v>
      </c>
      <c r="K904" s="11">
        <f>IF(AND($N904&gt;' '!M$13,' '!M$13&gt;=$C904),1,0)</f>
        <v>0</v>
      </c>
      <c r="L904" s="11">
        <f>IF(AND($N904&gt;' '!N$13,' '!N$13&gt;=$C904),1,0)</f>
        <v>0</v>
      </c>
      <c r="M904" s="11">
        <f>IF(AND($N904&gt;' '!O$13,' '!O$13&gt;=$C904),1,0)</f>
        <v>0</v>
      </c>
      <c r="N904" s="25">
        <v>5488000</v>
      </c>
      <c r="O904" s="17">
        <v>3947200</v>
      </c>
      <c r="P904" s="17">
        <v>3947200</v>
      </c>
      <c r="Q904" s="17">
        <v>3947200</v>
      </c>
      <c r="R904" s="17">
        <v>3947200</v>
      </c>
      <c r="S904" s="17">
        <v>3947200</v>
      </c>
      <c r="T904" s="17">
        <v>3947200</v>
      </c>
      <c r="U904" s="17">
        <v>3947200</v>
      </c>
      <c r="V904" s="17">
        <v>3947200</v>
      </c>
      <c r="W904" s="17">
        <v>3947200</v>
      </c>
      <c r="X904" s="17">
        <v>3947200</v>
      </c>
    </row>
    <row r="905" spans="2:24">
      <c r="B905" s="20">
        <v>3</v>
      </c>
      <c r="C905" s="26">
        <v>5488000</v>
      </c>
      <c r="D905" s="11">
        <f>IF(AND($N905&gt;' '!F$13,' '!F$13&gt;=$C905),1,0)</f>
        <v>0</v>
      </c>
      <c r="E905" s="11">
        <f>IF(AND($N905&gt;' '!G$13,' '!G$13&gt;=$C905),1,0)</f>
        <v>0</v>
      </c>
      <c r="F905" s="11">
        <f>IF(AND($N905&gt;' '!H$13,' '!H$13&gt;=$C905),1,0)</f>
        <v>0</v>
      </c>
      <c r="G905" s="11">
        <f>IF(AND($N905&gt;' '!I$13,' '!I$13&gt;=$C905),1,0)</f>
        <v>0</v>
      </c>
      <c r="H905" s="11">
        <f>IF(AND($N905&gt;' '!J$13,' '!J$13&gt;=$C905),1,0)</f>
        <v>0</v>
      </c>
      <c r="I905" s="11">
        <f>IF(AND($N905&gt;' '!K$13,' '!K$13&gt;=$C905),1,0)</f>
        <v>0</v>
      </c>
      <c r="J905" s="11">
        <f>IF(AND($N905&gt;' '!L$13,' '!L$13&gt;=$C905),1,0)</f>
        <v>0</v>
      </c>
      <c r="K905" s="11">
        <f>IF(AND($N905&gt;' '!M$13,' '!M$13&gt;=$C905),1,0)</f>
        <v>0</v>
      </c>
      <c r="L905" s="11">
        <f>IF(AND($N905&gt;' '!N$13,' '!N$13&gt;=$C905),1,0)</f>
        <v>0</v>
      </c>
      <c r="M905" s="11">
        <f>IF(AND($N905&gt;' '!O$13,' '!O$13&gt;=$C905),1,0)</f>
        <v>0</v>
      </c>
      <c r="N905" s="26">
        <v>5492000</v>
      </c>
      <c r="O905" s="17">
        <v>3950400</v>
      </c>
      <c r="P905" s="17">
        <v>3950400</v>
      </c>
      <c r="Q905" s="17">
        <v>3950400</v>
      </c>
      <c r="R905" s="17">
        <v>3950400</v>
      </c>
      <c r="S905" s="17">
        <v>3950400</v>
      </c>
      <c r="T905" s="17">
        <v>3950400</v>
      </c>
      <c r="U905" s="17">
        <v>3950400</v>
      </c>
      <c r="V905" s="17">
        <v>3950400</v>
      </c>
      <c r="W905" s="17">
        <v>3950400</v>
      </c>
      <c r="X905" s="17">
        <v>3950400</v>
      </c>
    </row>
    <row r="906" spans="2:24">
      <c r="B906" s="20">
        <v>4</v>
      </c>
      <c r="C906" s="25">
        <v>5492000</v>
      </c>
      <c r="D906" s="11">
        <f>IF(AND($N906&gt;' '!F$13,' '!F$13&gt;=$C906),1,0)</f>
        <v>0</v>
      </c>
      <c r="E906" s="11">
        <f>IF(AND($N906&gt;' '!G$13,' '!G$13&gt;=$C906),1,0)</f>
        <v>0</v>
      </c>
      <c r="F906" s="11">
        <f>IF(AND($N906&gt;' '!H$13,' '!H$13&gt;=$C906),1,0)</f>
        <v>0</v>
      </c>
      <c r="G906" s="11">
        <f>IF(AND($N906&gt;' '!I$13,' '!I$13&gt;=$C906),1,0)</f>
        <v>0</v>
      </c>
      <c r="H906" s="11">
        <f>IF(AND($N906&gt;' '!J$13,' '!J$13&gt;=$C906),1,0)</f>
        <v>0</v>
      </c>
      <c r="I906" s="11">
        <f>IF(AND($N906&gt;' '!K$13,' '!K$13&gt;=$C906),1,0)</f>
        <v>0</v>
      </c>
      <c r="J906" s="11">
        <f>IF(AND($N906&gt;' '!L$13,' '!L$13&gt;=$C906),1,0)</f>
        <v>0</v>
      </c>
      <c r="K906" s="11">
        <f>IF(AND($N906&gt;' '!M$13,' '!M$13&gt;=$C906),1,0)</f>
        <v>0</v>
      </c>
      <c r="L906" s="11">
        <f>IF(AND($N906&gt;' '!N$13,' '!N$13&gt;=$C906),1,0)</f>
        <v>0</v>
      </c>
      <c r="M906" s="11">
        <f>IF(AND($N906&gt;' '!O$13,' '!O$13&gt;=$C906),1,0)</f>
        <v>0</v>
      </c>
      <c r="N906" s="25">
        <v>5496000</v>
      </c>
      <c r="O906" s="17">
        <v>3953600</v>
      </c>
      <c r="P906" s="17">
        <v>3953600</v>
      </c>
      <c r="Q906" s="17">
        <v>3953600</v>
      </c>
      <c r="R906" s="17">
        <v>3953600</v>
      </c>
      <c r="S906" s="17">
        <v>3953600</v>
      </c>
      <c r="T906" s="17">
        <v>3953600</v>
      </c>
      <c r="U906" s="17">
        <v>3953600</v>
      </c>
      <c r="V906" s="17">
        <v>3953600</v>
      </c>
      <c r="W906" s="17">
        <v>3953600</v>
      </c>
      <c r="X906" s="17">
        <v>3953600</v>
      </c>
    </row>
    <row r="907" spans="2:24">
      <c r="B907" s="18">
        <v>5</v>
      </c>
      <c r="C907" s="25">
        <v>5496000</v>
      </c>
      <c r="D907" s="11">
        <f>IF(AND($N907&gt;' '!F$13,' '!F$13&gt;=$C907),1,0)</f>
        <v>0</v>
      </c>
      <c r="E907" s="11">
        <f>IF(AND($N907&gt;' '!G$13,' '!G$13&gt;=$C907),1,0)</f>
        <v>0</v>
      </c>
      <c r="F907" s="11">
        <f>IF(AND($N907&gt;' '!H$13,' '!H$13&gt;=$C907),1,0)</f>
        <v>0</v>
      </c>
      <c r="G907" s="11">
        <f>IF(AND($N907&gt;' '!I$13,' '!I$13&gt;=$C907),1,0)</f>
        <v>0</v>
      </c>
      <c r="H907" s="11">
        <f>IF(AND($N907&gt;' '!J$13,' '!J$13&gt;=$C907),1,0)</f>
        <v>0</v>
      </c>
      <c r="I907" s="11">
        <f>IF(AND($N907&gt;' '!K$13,' '!K$13&gt;=$C907),1,0)</f>
        <v>0</v>
      </c>
      <c r="J907" s="11">
        <f>IF(AND($N907&gt;' '!L$13,' '!L$13&gt;=$C907),1,0)</f>
        <v>0</v>
      </c>
      <c r="K907" s="11">
        <f>IF(AND($N907&gt;' '!M$13,' '!M$13&gt;=$C907),1,0)</f>
        <v>0</v>
      </c>
      <c r="L907" s="11">
        <f>IF(AND($N907&gt;' '!N$13,' '!N$13&gt;=$C907),1,0)</f>
        <v>0</v>
      </c>
      <c r="M907" s="11">
        <f>IF(AND($N907&gt;' '!O$13,' '!O$13&gt;=$C907),1,0)</f>
        <v>0</v>
      </c>
      <c r="N907" s="25">
        <v>5500000</v>
      </c>
      <c r="O907" s="17">
        <v>3956800</v>
      </c>
      <c r="P907" s="17">
        <v>3956800</v>
      </c>
      <c r="Q907" s="17">
        <v>3956800</v>
      </c>
      <c r="R907" s="17">
        <v>3956800</v>
      </c>
      <c r="S907" s="17">
        <v>3956800</v>
      </c>
      <c r="T907" s="17">
        <v>3956800</v>
      </c>
      <c r="U907" s="17">
        <v>3956800</v>
      </c>
      <c r="V907" s="17">
        <v>3956800</v>
      </c>
      <c r="W907" s="17">
        <v>3956800</v>
      </c>
      <c r="X907" s="17">
        <v>3956800</v>
      </c>
    </row>
    <row r="908" spans="2:24">
      <c r="B908" s="20">
        <v>1</v>
      </c>
      <c r="C908" s="25">
        <v>5500000</v>
      </c>
      <c r="D908" s="11">
        <f>IF(AND($N908&gt;' '!F$13,' '!F$13&gt;=$C908),1,0)</f>
        <v>0</v>
      </c>
      <c r="E908" s="11">
        <f>IF(AND($N908&gt;' '!G$13,' '!G$13&gt;=$C908),1,0)</f>
        <v>0</v>
      </c>
      <c r="F908" s="11">
        <f>IF(AND($N908&gt;' '!H$13,' '!H$13&gt;=$C908),1,0)</f>
        <v>0</v>
      </c>
      <c r="G908" s="11">
        <f>IF(AND($N908&gt;' '!I$13,' '!I$13&gt;=$C908),1,0)</f>
        <v>0</v>
      </c>
      <c r="H908" s="11">
        <f>IF(AND($N908&gt;' '!J$13,' '!J$13&gt;=$C908),1,0)</f>
        <v>0</v>
      </c>
      <c r="I908" s="11">
        <f>IF(AND($N908&gt;' '!K$13,' '!K$13&gt;=$C908),1,0)</f>
        <v>0</v>
      </c>
      <c r="J908" s="11">
        <f>IF(AND($N908&gt;' '!L$13,' '!L$13&gt;=$C908),1,0)</f>
        <v>0</v>
      </c>
      <c r="K908" s="11">
        <f>IF(AND($N908&gt;' '!M$13,' '!M$13&gt;=$C908),1,0)</f>
        <v>0</v>
      </c>
      <c r="L908" s="11">
        <f>IF(AND($N908&gt;' '!N$13,' '!N$13&gt;=$C908),1,0)</f>
        <v>0</v>
      </c>
      <c r="M908" s="11">
        <f>IF(AND($N908&gt;' '!O$13,' '!O$13&gt;=$C908),1,0)</f>
        <v>0</v>
      </c>
      <c r="N908" s="25">
        <v>5504000</v>
      </c>
      <c r="O908" s="17">
        <v>3960000</v>
      </c>
      <c r="P908" s="17">
        <v>3960000</v>
      </c>
      <c r="Q908" s="17">
        <v>3960000</v>
      </c>
      <c r="R908" s="17">
        <v>3960000</v>
      </c>
      <c r="S908" s="17">
        <v>3960000</v>
      </c>
      <c r="T908" s="17">
        <v>3960000</v>
      </c>
      <c r="U908" s="17">
        <v>3960000</v>
      </c>
      <c r="V908" s="17">
        <v>3960000</v>
      </c>
      <c r="W908" s="17">
        <v>3960000</v>
      </c>
      <c r="X908" s="17">
        <v>3960000</v>
      </c>
    </row>
    <row r="909" spans="2:24">
      <c r="B909" s="20">
        <v>2</v>
      </c>
      <c r="C909" s="25">
        <v>5504000</v>
      </c>
      <c r="D909" s="11">
        <f>IF(AND($N909&gt;' '!F$13,' '!F$13&gt;=$C909),1,0)</f>
        <v>0</v>
      </c>
      <c r="E909" s="11">
        <f>IF(AND($N909&gt;' '!G$13,' '!G$13&gt;=$C909),1,0)</f>
        <v>0</v>
      </c>
      <c r="F909" s="11">
        <f>IF(AND($N909&gt;' '!H$13,' '!H$13&gt;=$C909),1,0)</f>
        <v>0</v>
      </c>
      <c r="G909" s="11">
        <f>IF(AND($N909&gt;' '!I$13,' '!I$13&gt;=$C909),1,0)</f>
        <v>0</v>
      </c>
      <c r="H909" s="11">
        <f>IF(AND($N909&gt;' '!J$13,' '!J$13&gt;=$C909),1,0)</f>
        <v>0</v>
      </c>
      <c r="I909" s="11">
        <f>IF(AND($N909&gt;' '!K$13,' '!K$13&gt;=$C909),1,0)</f>
        <v>0</v>
      </c>
      <c r="J909" s="11">
        <f>IF(AND($N909&gt;' '!L$13,' '!L$13&gt;=$C909),1,0)</f>
        <v>0</v>
      </c>
      <c r="K909" s="11">
        <f>IF(AND($N909&gt;' '!M$13,' '!M$13&gt;=$C909),1,0)</f>
        <v>0</v>
      </c>
      <c r="L909" s="11">
        <f>IF(AND($N909&gt;' '!N$13,' '!N$13&gt;=$C909),1,0)</f>
        <v>0</v>
      </c>
      <c r="M909" s="11">
        <f>IF(AND($N909&gt;' '!O$13,' '!O$13&gt;=$C909),1,0)</f>
        <v>0</v>
      </c>
      <c r="N909" s="25">
        <v>5508000</v>
      </c>
      <c r="O909" s="17">
        <v>3963200</v>
      </c>
      <c r="P909" s="17">
        <v>3963200</v>
      </c>
      <c r="Q909" s="17">
        <v>3963200</v>
      </c>
      <c r="R909" s="17">
        <v>3963200</v>
      </c>
      <c r="S909" s="17">
        <v>3963200</v>
      </c>
      <c r="T909" s="17">
        <v>3963200</v>
      </c>
      <c r="U909" s="17">
        <v>3963200</v>
      </c>
      <c r="V909" s="17">
        <v>3963200</v>
      </c>
      <c r="W909" s="17">
        <v>3963200</v>
      </c>
      <c r="X909" s="17">
        <v>3963200</v>
      </c>
    </row>
    <row r="910" spans="2:24">
      <c r="B910" s="20">
        <v>3</v>
      </c>
      <c r="C910" s="26">
        <v>5508000</v>
      </c>
      <c r="D910" s="11">
        <f>IF(AND($N910&gt;' '!F$13,' '!F$13&gt;=$C910),1,0)</f>
        <v>0</v>
      </c>
      <c r="E910" s="11">
        <f>IF(AND($N910&gt;' '!G$13,' '!G$13&gt;=$C910),1,0)</f>
        <v>0</v>
      </c>
      <c r="F910" s="11">
        <f>IF(AND($N910&gt;' '!H$13,' '!H$13&gt;=$C910),1,0)</f>
        <v>0</v>
      </c>
      <c r="G910" s="11">
        <f>IF(AND($N910&gt;' '!I$13,' '!I$13&gt;=$C910),1,0)</f>
        <v>0</v>
      </c>
      <c r="H910" s="11">
        <f>IF(AND($N910&gt;' '!J$13,' '!J$13&gt;=$C910),1,0)</f>
        <v>0</v>
      </c>
      <c r="I910" s="11">
        <f>IF(AND($N910&gt;' '!K$13,' '!K$13&gt;=$C910),1,0)</f>
        <v>0</v>
      </c>
      <c r="J910" s="11">
        <f>IF(AND($N910&gt;' '!L$13,' '!L$13&gt;=$C910),1,0)</f>
        <v>0</v>
      </c>
      <c r="K910" s="11">
        <f>IF(AND($N910&gt;' '!M$13,' '!M$13&gt;=$C910),1,0)</f>
        <v>0</v>
      </c>
      <c r="L910" s="11">
        <f>IF(AND($N910&gt;' '!N$13,' '!N$13&gt;=$C910),1,0)</f>
        <v>0</v>
      </c>
      <c r="M910" s="11">
        <f>IF(AND($N910&gt;' '!O$13,' '!O$13&gt;=$C910),1,0)</f>
        <v>0</v>
      </c>
      <c r="N910" s="26">
        <v>5512000</v>
      </c>
      <c r="O910" s="17">
        <v>3966400</v>
      </c>
      <c r="P910" s="17">
        <v>3966400</v>
      </c>
      <c r="Q910" s="17">
        <v>3966400</v>
      </c>
      <c r="R910" s="17">
        <v>3966400</v>
      </c>
      <c r="S910" s="17">
        <v>3966400</v>
      </c>
      <c r="T910" s="17">
        <v>3966400</v>
      </c>
      <c r="U910" s="17">
        <v>3966400</v>
      </c>
      <c r="V910" s="17">
        <v>3966400</v>
      </c>
      <c r="W910" s="17">
        <v>3966400</v>
      </c>
      <c r="X910" s="17">
        <v>3966400</v>
      </c>
    </row>
    <row r="911" spans="2:24">
      <c r="B911" s="20">
        <v>4</v>
      </c>
      <c r="C911" s="25">
        <v>5512000</v>
      </c>
      <c r="D911" s="11">
        <f>IF(AND($N911&gt;' '!F$13,' '!F$13&gt;=$C911),1,0)</f>
        <v>0</v>
      </c>
      <c r="E911" s="11">
        <f>IF(AND($N911&gt;' '!G$13,' '!G$13&gt;=$C911),1,0)</f>
        <v>0</v>
      </c>
      <c r="F911" s="11">
        <f>IF(AND($N911&gt;' '!H$13,' '!H$13&gt;=$C911),1,0)</f>
        <v>0</v>
      </c>
      <c r="G911" s="11">
        <f>IF(AND($N911&gt;' '!I$13,' '!I$13&gt;=$C911),1,0)</f>
        <v>0</v>
      </c>
      <c r="H911" s="11">
        <f>IF(AND($N911&gt;' '!J$13,' '!J$13&gt;=$C911),1,0)</f>
        <v>0</v>
      </c>
      <c r="I911" s="11">
        <f>IF(AND($N911&gt;' '!K$13,' '!K$13&gt;=$C911),1,0)</f>
        <v>0</v>
      </c>
      <c r="J911" s="11">
        <f>IF(AND($N911&gt;' '!L$13,' '!L$13&gt;=$C911),1,0)</f>
        <v>0</v>
      </c>
      <c r="K911" s="11">
        <f>IF(AND($N911&gt;' '!M$13,' '!M$13&gt;=$C911),1,0)</f>
        <v>0</v>
      </c>
      <c r="L911" s="11">
        <f>IF(AND($N911&gt;' '!N$13,' '!N$13&gt;=$C911),1,0)</f>
        <v>0</v>
      </c>
      <c r="M911" s="11">
        <f>IF(AND($N911&gt;' '!O$13,' '!O$13&gt;=$C911),1,0)</f>
        <v>0</v>
      </c>
      <c r="N911" s="25">
        <v>5516000</v>
      </c>
      <c r="O911" s="17">
        <v>3969600</v>
      </c>
      <c r="P911" s="17">
        <v>3969600</v>
      </c>
      <c r="Q911" s="17">
        <v>3969600</v>
      </c>
      <c r="R911" s="17">
        <v>3969600</v>
      </c>
      <c r="S911" s="17">
        <v>3969600</v>
      </c>
      <c r="T911" s="17">
        <v>3969600</v>
      </c>
      <c r="U911" s="17">
        <v>3969600</v>
      </c>
      <c r="V911" s="17">
        <v>3969600</v>
      </c>
      <c r="W911" s="17">
        <v>3969600</v>
      </c>
      <c r="X911" s="17">
        <v>3969600</v>
      </c>
    </row>
    <row r="912" spans="2:24">
      <c r="B912" s="18">
        <v>5</v>
      </c>
      <c r="C912" s="25">
        <v>5516000</v>
      </c>
      <c r="D912" s="11">
        <f>IF(AND($N912&gt;' '!F$13,' '!F$13&gt;=$C912),1,0)</f>
        <v>0</v>
      </c>
      <c r="E912" s="11">
        <f>IF(AND($N912&gt;' '!G$13,' '!G$13&gt;=$C912),1,0)</f>
        <v>0</v>
      </c>
      <c r="F912" s="11">
        <f>IF(AND($N912&gt;' '!H$13,' '!H$13&gt;=$C912),1,0)</f>
        <v>0</v>
      </c>
      <c r="G912" s="11">
        <f>IF(AND($N912&gt;' '!I$13,' '!I$13&gt;=$C912),1,0)</f>
        <v>0</v>
      </c>
      <c r="H912" s="11">
        <f>IF(AND($N912&gt;' '!J$13,' '!J$13&gt;=$C912),1,0)</f>
        <v>0</v>
      </c>
      <c r="I912" s="11">
        <f>IF(AND($N912&gt;' '!K$13,' '!K$13&gt;=$C912),1,0)</f>
        <v>0</v>
      </c>
      <c r="J912" s="11">
        <f>IF(AND($N912&gt;' '!L$13,' '!L$13&gt;=$C912),1,0)</f>
        <v>0</v>
      </c>
      <c r="K912" s="11">
        <f>IF(AND($N912&gt;' '!M$13,' '!M$13&gt;=$C912),1,0)</f>
        <v>0</v>
      </c>
      <c r="L912" s="11">
        <f>IF(AND($N912&gt;' '!N$13,' '!N$13&gt;=$C912),1,0)</f>
        <v>0</v>
      </c>
      <c r="M912" s="11">
        <f>IF(AND($N912&gt;' '!O$13,' '!O$13&gt;=$C912),1,0)</f>
        <v>0</v>
      </c>
      <c r="N912" s="25">
        <v>5520000</v>
      </c>
      <c r="O912" s="17">
        <v>3972800</v>
      </c>
      <c r="P912" s="17">
        <v>3972800</v>
      </c>
      <c r="Q912" s="17">
        <v>3972800</v>
      </c>
      <c r="R912" s="17">
        <v>3972800</v>
      </c>
      <c r="S912" s="17">
        <v>3972800</v>
      </c>
      <c r="T912" s="17">
        <v>3972800</v>
      </c>
      <c r="U912" s="17">
        <v>3972800</v>
      </c>
      <c r="V912" s="17">
        <v>3972800</v>
      </c>
      <c r="W912" s="17">
        <v>3972800</v>
      </c>
      <c r="X912" s="17">
        <v>3972800</v>
      </c>
    </row>
    <row r="913" spans="2:24">
      <c r="B913" s="20">
        <v>1</v>
      </c>
      <c r="C913" s="25">
        <v>5520000</v>
      </c>
      <c r="D913" s="11">
        <f>IF(AND($N913&gt;' '!F$13,' '!F$13&gt;=$C913),1,0)</f>
        <v>0</v>
      </c>
      <c r="E913" s="11">
        <f>IF(AND($N913&gt;' '!G$13,' '!G$13&gt;=$C913),1,0)</f>
        <v>0</v>
      </c>
      <c r="F913" s="11">
        <f>IF(AND($N913&gt;' '!H$13,' '!H$13&gt;=$C913),1,0)</f>
        <v>0</v>
      </c>
      <c r="G913" s="11">
        <f>IF(AND($N913&gt;' '!I$13,' '!I$13&gt;=$C913),1,0)</f>
        <v>0</v>
      </c>
      <c r="H913" s="11">
        <f>IF(AND($N913&gt;' '!J$13,' '!J$13&gt;=$C913),1,0)</f>
        <v>0</v>
      </c>
      <c r="I913" s="11">
        <f>IF(AND($N913&gt;' '!K$13,' '!K$13&gt;=$C913),1,0)</f>
        <v>0</v>
      </c>
      <c r="J913" s="11">
        <f>IF(AND($N913&gt;' '!L$13,' '!L$13&gt;=$C913),1,0)</f>
        <v>0</v>
      </c>
      <c r="K913" s="11">
        <f>IF(AND($N913&gt;' '!M$13,' '!M$13&gt;=$C913),1,0)</f>
        <v>0</v>
      </c>
      <c r="L913" s="11">
        <f>IF(AND($N913&gt;' '!N$13,' '!N$13&gt;=$C913),1,0)</f>
        <v>0</v>
      </c>
      <c r="M913" s="11">
        <f>IF(AND($N913&gt;' '!O$13,' '!O$13&gt;=$C913),1,0)</f>
        <v>0</v>
      </c>
      <c r="N913" s="25">
        <v>5524000</v>
      </c>
      <c r="O913" s="17">
        <v>3976000</v>
      </c>
      <c r="P913" s="17">
        <v>3976000</v>
      </c>
      <c r="Q913" s="17">
        <v>3976000</v>
      </c>
      <c r="R913" s="17">
        <v>3976000</v>
      </c>
      <c r="S913" s="17">
        <v>3976000</v>
      </c>
      <c r="T913" s="17">
        <v>3976000</v>
      </c>
      <c r="U913" s="17">
        <v>3976000</v>
      </c>
      <c r="V913" s="17">
        <v>3976000</v>
      </c>
      <c r="W913" s="17">
        <v>3976000</v>
      </c>
      <c r="X913" s="17">
        <v>3976000</v>
      </c>
    </row>
    <row r="914" spans="2:24">
      <c r="B914" s="20">
        <v>2</v>
      </c>
      <c r="C914" s="25">
        <v>5524000</v>
      </c>
      <c r="D914" s="11">
        <f>IF(AND($N914&gt;' '!F$13,' '!F$13&gt;=$C914),1,0)</f>
        <v>0</v>
      </c>
      <c r="E914" s="11">
        <f>IF(AND($N914&gt;' '!G$13,' '!G$13&gt;=$C914),1,0)</f>
        <v>0</v>
      </c>
      <c r="F914" s="11">
        <f>IF(AND($N914&gt;' '!H$13,' '!H$13&gt;=$C914),1,0)</f>
        <v>0</v>
      </c>
      <c r="G914" s="11">
        <f>IF(AND($N914&gt;' '!I$13,' '!I$13&gt;=$C914),1,0)</f>
        <v>0</v>
      </c>
      <c r="H914" s="11">
        <f>IF(AND($N914&gt;' '!J$13,' '!J$13&gt;=$C914),1,0)</f>
        <v>0</v>
      </c>
      <c r="I914" s="11">
        <f>IF(AND($N914&gt;' '!K$13,' '!K$13&gt;=$C914),1,0)</f>
        <v>0</v>
      </c>
      <c r="J914" s="11">
        <f>IF(AND($N914&gt;' '!L$13,' '!L$13&gt;=$C914),1,0)</f>
        <v>0</v>
      </c>
      <c r="K914" s="11">
        <f>IF(AND($N914&gt;' '!M$13,' '!M$13&gt;=$C914),1,0)</f>
        <v>0</v>
      </c>
      <c r="L914" s="11">
        <f>IF(AND($N914&gt;' '!N$13,' '!N$13&gt;=$C914),1,0)</f>
        <v>0</v>
      </c>
      <c r="M914" s="11">
        <f>IF(AND($N914&gt;' '!O$13,' '!O$13&gt;=$C914),1,0)</f>
        <v>0</v>
      </c>
      <c r="N914" s="25">
        <v>5528000</v>
      </c>
      <c r="O914" s="17">
        <v>3979200</v>
      </c>
      <c r="P914" s="17">
        <v>3979200</v>
      </c>
      <c r="Q914" s="17">
        <v>3979200</v>
      </c>
      <c r="R914" s="17">
        <v>3979200</v>
      </c>
      <c r="S914" s="17">
        <v>3979200</v>
      </c>
      <c r="T914" s="17">
        <v>3979200</v>
      </c>
      <c r="U914" s="17">
        <v>3979200</v>
      </c>
      <c r="V914" s="17">
        <v>3979200</v>
      </c>
      <c r="W914" s="17">
        <v>3979200</v>
      </c>
      <c r="X914" s="17">
        <v>3979200</v>
      </c>
    </row>
    <row r="915" spans="2:24">
      <c r="B915" s="20">
        <v>3</v>
      </c>
      <c r="C915" s="26">
        <v>5528000</v>
      </c>
      <c r="D915" s="11">
        <f>IF(AND($N915&gt;' '!F$13,' '!F$13&gt;=$C915),1,0)</f>
        <v>0</v>
      </c>
      <c r="E915" s="11">
        <f>IF(AND($N915&gt;' '!G$13,' '!G$13&gt;=$C915),1,0)</f>
        <v>0</v>
      </c>
      <c r="F915" s="11">
        <f>IF(AND($N915&gt;' '!H$13,' '!H$13&gt;=$C915),1,0)</f>
        <v>0</v>
      </c>
      <c r="G915" s="11">
        <f>IF(AND($N915&gt;' '!I$13,' '!I$13&gt;=$C915),1,0)</f>
        <v>0</v>
      </c>
      <c r="H915" s="11">
        <f>IF(AND($N915&gt;' '!J$13,' '!J$13&gt;=$C915),1,0)</f>
        <v>0</v>
      </c>
      <c r="I915" s="11">
        <f>IF(AND($N915&gt;' '!K$13,' '!K$13&gt;=$C915),1,0)</f>
        <v>0</v>
      </c>
      <c r="J915" s="11">
        <f>IF(AND($N915&gt;' '!L$13,' '!L$13&gt;=$C915),1,0)</f>
        <v>0</v>
      </c>
      <c r="K915" s="11">
        <f>IF(AND($N915&gt;' '!M$13,' '!M$13&gt;=$C915),1,0)</f>
        <v>0</v>
      </c>
      <c r="L915" s="11">
        <f>IF(AND($N915&gt;' '!N$13,' '!N$13&gt;=$C915),1,0)</f>
        <v>0</v>
      </c>
      <c r="M915" s="11">
        <f>IF(AND($N915&gt;' '!O$13,' '!O$13&gt;=$C915),1,0)</f>
        <v>0</v>
      </c>
      <c r="N915" s="26">
        <v>5532000</v>
      </c>
      <c r="O915" s="17">
        <v>3982400</v>
      </c>
      <c r="P915" s="17">
        <v>3982400</v>
      </c>
      <c r="Q915" s="17">
        <v>3982400</v>
      </c>
      <c r="R915" s="17">
        <v>3982400</v>
      </c>
      <c r="S915" s="17">
        <v>3982400</v>
      </c>
      <c r="T915" s="17">
        <v>3982400</v>
      </c>
      <c r="U915" s="17">
        <v>3982400</v>
      </c>
      <c r="V915" s="17">
        <v>3982400</v>
      </c>
      <c r="W915" s="17">
        <v>3982400</v>
      </c>
      <c r="X915" s="17">
        <v>3982400</v>
      </c>
    </row>
    <row r="916" spans="2:24">
      <c r="B916" s="20">
        <v>4</v>
      </c>
      <c r="C916" s="25">
        <v>5532000</v>
      </c>
      <c r="D916" s="11">
        <f>IF(AND($N916&gt;' '!F$13,' '!F$13&gt;=$C916),1,0)</f>
        <v>0</v>
      </c>
      <c r="E916" s="11">
        <f>IF(AND($N916&gt;' '!G$13,' '!G$13&gt;=$C916),1,0)</f>
        <v>0</v>
      </c>
      <c r="F916" s="11">
        <f>IF(AND($N916&gt;' '!H$13,' '!H$13&gt;=$C916),1,0)</f>
        <v>0</v>
      </c>
      <c r="G916" s="11">
        <f>IF(AND($N916&gt;' '!I$13,' '!I$13&gt;=$C916),1,0)</f>
        <v>0</v>
      </c>
      <c r="H916" s="11">
        <f>IF(AND($N916&gt;' '!J$13,' '!J$13&gt;=$C916),1,0)</f>
        <v>0</v>
      </c>
      <c r="I916" s="11">
        <f>IF(AND($N916&gt;' '!K$13,' '!K$13&gt;=$C916),1,0)</f>
        <v>0</v>
      </c>
      <c r="J916" s="11">
        <f>IF(AND($N916&gt;' '!L$13,' '!L$13&gt;=$C916),1,0)</f>
        <v>0</v>
      </c>
      <c r="K916" s="11">
        <f>IF(AND($N916&gt;' '!M$13,' '!M$13&gt;=$C916),1,0)</f>
        <v>0</v>
      </c>
      <c r="L916" s="11">
        <f>IF(AND($N916&gt;' '!N$13,' '!N$13&gt;=$C916),1,0)</f>
        <v>0</v>
      </c>
      <c r="M916" s="11">
        <f>IF(AND($N916&gt;' '!O$13,' '!O$13&gt;=$C916),1,0)</f>
        <v>0</v>
      </c>
      <c r="N916" s="25">
        <v>5536000</v>
      </c>
      <c r="O916" s="17">
        <v>3985600</v>
      </c>
      <c r="P916" s="17">
        <v>3985600</v>
      </c>
      <c r="Q916" s="17">
        <v>3985600</v>
      </c>
      <c r="R916" s="17">
        <v>3985600</v>
      </c>
      <c r="S916" s="17">
        <v>3985600</v>
      </c>
      <c r="T916" s="17">
        <v>3985600</v>
      </c>
      <c r="U916" s="17">
        <v>3985600</v>
      </c>
      <c r="V916" s="17">
        <v>3985600</v>
      </c>
      <c r="W916" s="17">
        <v>3985600</v>
      </c>
      <c r="X916" s="17">
        <v>3985600</v>
      </c>
    </row>
    <row r="917" spans="2:24">
      <c r="B917" s="18">
        <v>5</v>
      </c>
      <c r="C917" s="25">
        <v>5536000</v>
      </c>
      <c r="D917" s="11">
        <f>IF(AND($N917&gt;' '!F$13,' '!F$13&gt;=$C917),1,0)</f>
        <v>0</v>
      </c>
      <c r="E917" s="11">
        <f>IF(AND($N917&gt;' '!G$13,' '!G$13&gt;=$C917),1,0)</f>
        <v>0</v>
      </c>
      <c r="F917" s="11">
        <f>IF(AND($N917&gt;' '!H$13,' '!H$13&gt;=$C917),1,0)</f>
        <v>0</v>
      </c>
      <c r="G917" s="11">
        <f>IF(AND($N917&gt;' '!I$13,' '!I$13&gt;=$C917),1,0)</f>
        <v>0</v>
      </c>
      <c r="H917" s="11">
        <f>IF(AND($N917&gt;' '!J$13,' '!J$13&gt;=$C917),1,0)</f>
        <v>0</v>
      </c>
      <c r="I917" s="11">
        <f>IF(AND($N917&gt;' '!K$13,' '!K$13&gt;=$C917),1,0)</f>
        <v>0</v>
      </c>
      <c r="J917" s="11">
        <f>IF(AND($N917&gt;' '!L$13,' '!L$13&gt;=$C917),1,0)</f>
        <v>0</v>
      </c>
      <c r="K917" s="11">
        <f>IF(AND($N917&gt;' '!M$13,' '!M$13&gt;=$C917),1,0)</f>
        <v>0</v>
      </c>
      <c r="L917" s="11">
        <f>IF(AND($N917&gt;' '!N$13,' '!N$13&gt;=$C917),1,0)</f>
        <v>0</v>
      </c>
      <c r="M917" s="11">
        <f>IF(AND($N917&gt;' '!O$13,' '!O$13&gt;=$C917),1,0)</f>
        <v>0</v>
      </c>
      <c r="N917" s="25">
        <v>5540000</v>
      </c>
      <c r="O917" s="17">
        <v>3988800</v>
      </c>
      <c r="P917" s="17">
        <v>3988800</v>
      </c>
      <c r="Q917" s="17">
        <v>3988800</v>
      </c>
      <c r="R917" s="17">
        <v>3988800</v>
      </c>
      <c r="S917" s="17">
        <v>3988800</v>
      </c>
      <c r="T917" s="17">
        <v>3988800</v>
      </c>
      <c r="U917" s="17">
        <v>3988800</v>
      </c>
      <c r="V917" s="17">
        <v>3988800</v>
      </c>
      <c r="W917" s="17">
        <v>3988800</v>
      </c>
      <c r="X917" s="17">
        <v>3988800</v>
      </c>
    </row>
    <row r="918" spans="2:24">
      <c r="B918" s="20">
        <v>1</v>
      </c>
      <c r="C918" s="25">
        <v>5540000</v>
      </c>
      <c r="D918" s="11">
        <f>IF(AND($N918&gt;' '!F$13,' '!F$13&gt;=$C918),1,0)</f>
        <v>0</v>
      </c>
      <c r="E918" s="11">
        <f>IF(AND($N918&gt;' '!G$13,' '!G$13&gt;=$C918),1,0)</f>
        <v>0</v>
      </c>
      <c r="F918" s="11">
        <f>IF(AND($N918&gt;' '!H$13,' '!H$13&gt;=$C918),1,0)</f>
        <v>0</v>
      </c>
      <c r="G918" s="11">
        <f>IF(AND($N918&gt;' '!I$13,' '!I$13&gt;=$C918),1,0)</f>
        <v>0</v>
      </c>
      <c r="H918" s="11">
        <f>IF(AND($N918&gt;' '!J$13,' '!J$13&gt;=$C918),1,0)</f>
        <v>0</v>
      </c>
      <c r="I918" s="11">
        <f>IF(AND($N918&gt;' '!K$13,' '!K$13&gt;=$C918),1,0)</f>
        <v>0</v>
      </c>
      <c r="J918" s="11">
        <f>IF(AND($N918&gt;' '!L$13,' '!L$13&gt;=$C918),1,0)</f>
        <v>0</v>
      </c>
      <c r="K918" s="11">
        <f>IF(AND($N918&gt;' '!M$13,' '!M$13&gt;=$C918),1,0)</f>
        <v>0</v>
      </c>
      <c r="L918" s="11">
        <f>IF(AND($N918&gt;' '!N$13,' '!N$13&gt;=$C918),1,0)</f>
        <v>0</v>
      </c>
      <c r="M918" s="11">
        <f>IF(AND($N918&gt;' '!O$13,' '!O$13&gt;=$C918),1,0)</f>
        <v>0</v>
      </c>
      <c r="N918" s="25">
        <v>5544000</v>
      </c>
      <c r="O918" s="17">
        <v>3992000</v>
      </c>
      <c r="P918" s="17">
        <v>3992000</v>
      </c>
      <c r="Q918" s="17">
        <v>3992000</v>
      </c>
      <c r="R918" s="17">
        <v>3992000</v>
      </c>
      <c r="S918" s="17">
        <v>3992000</v>
      </c>
      <c r="T918" s="17">
        <v>3992000</v>
      </c>
      <c r="U918" s="17">
        <v>3992000</v>
      </c>
      <c r="V918" s="17">
        <v>3992000</v>
      </c>
      <c r="W918" s="17">
        <v>3992000</v>
      </c>
      <c r="X918" s="17">
        <v>3992000</v>
      </c>
    </row>
    <row r="919" spans="2:24">
      <c r="B919" s="20">
        <v>2</v>
      </c>
      <c r="C919" s="25">
        <v>5544000</v>
      </c>
      <c r="D919" s="11">
        <f>IF(AND($N919&gt;' '!F$13,' '!F$13&gt;=$C919),1,0)</f>
        <v>0</v>
      </c>
      <c r="E919" s="11">
        <f>IF(AND($N919&gt;' '!G$13,' '!G$13&gt;=$C919),1,0)</f>
        <v>0</v>
      </c>
      <c r="F919" s="11">
        <f>IF(AND($N919&gt;' '!H$13,' '!H$13&gt;=$C919),1,0)</f>
        <v>0</v>
      </c>
      <c r="G919" s="11">
        <f>IF(AND($N919&gt;' '!I$13,' '!I$13&gt;=$C919),1,0)</f>
        <v>0</v>
      </c>
      <c r="H919" s="11">
        <f>IF(AND($N919&gt;' '!J$13,' '!J$13&gt;=$C919),1,0)</f>
        <v>0</v>
      </c>
      <c r="I919" s="11">
        <f>IF(AND($N919&gt;' '!K$13,' '!K$13&gt;=$C919),1,0)</f>
        <v>0</v>
      </c>
      <c r="J919" s="11">
        <f>IF(AND($N919&gt;' '!L$13,' '!L$13&gt;=$C919),1,0)</f>
        <v>0</v>
      </c>
      <c r="K919" s="11">
        <f>IF(AND($N919&gt;' '!M$13,' '!M$13&gt;=$C919),1,0)</f>
        <v>0</v>
      </c>
      <c r="L919" s="11">
        <f>IF(AND($N919&gt;' '!N$13,' '!N$13&gt;=$C919),1,0)</f>
        <v>0</v>
      </c>
      <c r="M919" s="11">
        <f>IF(AND($N919&gt;' '!O$13,' '!O$13&gt;=$C919),1,0)</f>
        <v>0</v>
      </c>
      <c r="N919" s="25">
        <v>5548000</v>
      </c>
      <c r="O919" s="17">
        <v>3995200</v>
      </c>
      <c r="P919" s="17">
        <v>3995200</v>
      </c>
      <c r="Q919" s="17">
        <v>3995200</v>
      </c>
      <c r="R919" s="17">
        <v>3995200</v>
      </c>
      <c r="S919" s="17">
        <v>3995200</v>
      </c>
      <c r="T919" s="17">
        <v>3995200</v>
      </c>
      <c r="U919" s="17">
        <v>3995200</v>
      </c>
      <c r="V919" s="17">
        <v>3995200</v>
      </c>
      <c r="W919" s="17">
        <v>3995200</v>
      </c>
      <c r="X919" s="17">
        <v>3995200</v>
      </c>
    </row>
    <row r="920" spans="2:24">
      <c r="B920" s="20">
        <v>3</v>
      </c>
      <c r="C920" s="26">
        <v>5548000</v>
      </c>
      <c r="D920" s="11">
        <f>IF(AND($N920&gt;' '!F$13,' '!F$13&gt;=$C920),1,0)</f>
        <v>0</v>
      </c>
      <c r="E920" s="11">
        <f>IF(AND($N920&gt;' '!G$13,' '!G$13&gt;=$C920),1,0)</f>
        <v>0</v>
      </c>
      <c r="F920" s="11">
        <f>IF(AND($N920&gt;' '!H$13,' '!H$13&gt;=$C920),1,0)</f>
        <v>0</v>
      </c>
      <c r="G920" s="11">
        <f>IF(AND($N920&gt;' '!I$13,' '!I$13&gt;=$C920),1,0)</f>
        <v>0</v>
      </c>
      <c r="H920" s="11">
        <f>IF(AND($N920&gt;' '!J$13,' '!J$13&gt;=$C920),1,0)</f>
        <v>0</v>
      </c>
      <c r="I920" s="11">
        <f>IF(AND($N920&gt;' '!K$13,' '!K$13&gt;=$C920),1,0)</f>
        <v>0</v>
      </c>
      <c r="J920" s="11">
        <f>IF(AND($N920&gt;' '!L$13,' '!L$13&gt;=$C920),1,0)</f>
        <v>0</v>
      </c>
      <c r="K920" s="11">
        <f>IF(AND($N920&gt;' '!M$13,' '!M$13&gt;=$C920),1,0)</f>
        <v>0</v>
      </c>
      <c r="L920" s="11">
        <f>IF(AND($N920&gt;' '!N$13,' '!N$13&gt;=$C920),1,0)</f>
        <v>0</v>
      </c>
      <c r="M920" s="11">
        <f>IF(AND($N920&gt;' '!O$13,' '!O$13&gt;=$C920),1,0)</f>
        <v>0</v>
      </c>
      <c r="N920" s="26">
        <v>5552000</v>
      </c>
      <c r="O920" s="17">
        <v>3998400</v>
      </c>
      <c r="P920" s="17">
        <v>3998400</v>
      </c>
      <c r="Q920" s="17">
        <v>3998400</v>
      </c>
      <c r="R920" s="17">
        <v>3998400</v>
      </c>
      <c r="S920" s="17">
        <v>3998400</v>
      </c>
      <c r="T920" s="17">
        <v>3998400</v>
      </c>
      <c r="U920" s="17">
        <v>3998400</v>
      </c>
      <c r="V920" s="17">
        <v>3998400</v>
      </c>
      <c r="W920" s="17">
        <v>3998400</v>
      </c>
      <c r="X920" s="17">
        <v>3998400</v>
      </c>
    </row>
    <row r="921" spans="2:24">
      <c r="B921" s="20">
        <v>4</v>
      </c>
      <c r="C921" s="25">
        <v>5552000</v>
      </c>
      <c r="D921" s="11">
        <f>IF(AND($N921&gt;' '!F$13,' '!F$13&gt;=$C921),1,0)</f>
        <v>0</v>
      </c>
      <c r="E921" s="11">
        <f>IF(AND($N921&gt;' '!G$13,' '!G$13&gt;=$C921),1,0)</f>
        <v>0</v>
      </c>
      <c r="F921" s="11">
        <f>IF(AND($N921&gt;' '!H$13,' '!H$13&gt;=$C921),1,0)</f>
        <v>0</v>
      </c>
      <c r="G921" s="11">
        <f>IF(AND($N921&gt;' '!I$13,' '!I$13&gt;=$C921),1,0)</f>
        <v>0</v>
      </c>
      <c r="H921" s="11">
        <f>IF(AND($N921&gt;' '!J$13,' '!J$13&gt;=$C921),1,0)</f>
        <v>0</v>
      </c>
      <c r="I921" s="11">
        <f>IF(AND($N921&gt;' '!K$13,' '!K$13&gt;=$C921),1,0)</f>
        <v>0</v>
      </c>
      <c r="J921" s="11">
        <f>IF(AND($N921&gt;' '!L$13,' '!L$13&gt;=$C921),1,0)</f>
        <v>0</v>
      </c>
      <c r="K921" s="11">
        <f>IF(AND($N921&gt;' '!M$13,' '!M$13&gt;=$C921),1,0)</f>
        <v>0</v>
      </c>
      <c r="L921" s="11">
        <f>IF(AND($N921&gt;' '!N$13,' '!N$13&gt;=$C921),1,0)</f>
        <v>0</v>
      </c>
      <c r="M921" s="11">
        <f>IF(AND($N921&gt;' '!O$13,' '!O$13&gt;=$C921),1,0)</f>
        <v>0</v>
      </c>
      <c r="N921" s="25">
        <v>5556000</v>
      </c>
      <c r="O921" s="17">
        <v>4001600</v>
      </c>
      <c r="P921" s="17">
        <v>4001600</v>
      </c>
      <c r="Q921" s="17">
        <v>4001600</v>
      </c>
      <c r="R921" s="17">
        <v>4001600</v>
      </c>
      <c r="S921" s="17">
        <v>4001600</v>
      </c>
      <c r="T921" s="17">
        <v>4001600</v>
      </c>
      <c r="U921" s="17">
        <v>4001600</v>
      </c>
      <c r="V921" s="17">
        <v>4001600</v>
      </c>
      <c r="W921" s="17">
        <v>4001600</v>
      </c>
      <c r="X921" s="17">
        <v>4001600</v>
      </c>
    </row>
    <row r="922" spans="2:24">
      <c r="B922" s="18">
        <v>5</v>
      </c>
      <c r="C922" s="25">
        <v>5556000</v>
      </c>
      <c r="D922" s="11">
        <f>IF(AND($N922&gt;' '!F$13,' '!F$13&gt;=$C922),1,0)</f>
        <v>0</v>
      </c>
      <c r="E922" s="11">
        <f>IF(AND($N922&gt;' '!G$13,' '!G$13&gt;=$C922),1,0)</f>
        <v>0</v>
      </c>
      <c r="F922" s="11">
        <f>IF(AND($N922&gt;' '!H$13,' '!H$13&gt;=$C922),1,0)</f>
        <v>0</v>
      </c>
      <c r="G922" s="11">
        <f>IF(AND($N922&gt;' '!I$13,' '!I$13&gt;=$C922),1,0)</f>
        <v>0</v>
      </c>
      <c r="H922" s="11">
        <f>IF(AND($N922&gt;' '!J$13,' '!J$13&gt;=$C922),1,0)</f>
        <v>0</v>
      </c>
      <c r="I922" s="11">
        <f>IF(AND($N922&gt;' '!K$13,' '!K$13&gt;=$C922),1,0)</f>
        <v>0</v>
      </c>
      <c r="J922" s="11">
        <f>IF(AND($N922&gt;' '!L$13,' '!L$13&gt;=$C922),1,0)</f>
        <v>0</v>
      </c>
      <c r="K922" s="11">
        <f>IF(AND($N922&gt;' '!M$13,' '!M$13&gt;=$C922),1,0)</f>
        <v>0</v>
      </c>
      <c r="L922" s="11">
        <f>IF(AND($N922&gt;' '!N$13,' '!N$13&gt;=$C922),1,0)</f>
        <v>0</v>
      </c>
      <c r="M922" s="11">
        <f>IF(AND($N922&gt;' '!O$13,' '!O$13&gt;=$C922),1,0)</f>
        <v>0</v>
      </c>
      <c r="N922" s="25">
        <v>5560000</v>
      </c>
      <c r="O922" s="17">
        <v>4004800</v>
      </c>
      <c r="P922" s="17">
        <v>4004800</v>
      </c>
      <c r="Q922" s="17">
        <v>4004800</v>
      </c>
      <c r="R922" s="17">
        <v>4004800</v>
      </c>
      <c r="S922" s="17">
        <v>4004800</v>
      </c>
      <c r="T922" s="17">
        <v>4004800</v>
      </c>
      <c r="U922" s="17">
        <v>4004800</v>
      </c>
      <c r="V922" s="17">
        <v>4004800</v>
      </c>
      <c r="W922" s="17">
        <v>4004800</v>
      </c>
      <c r="X922" s="17">
        <v>4004800</v>
      </c>
    </row>
    <row r="923" spans="2:24">
      <c r="B923" s="20">
        <v>1</v>
      </c>
      <c r="C923" s="25">
        <v>5560000</v>
      </c>
      <c r="D923" s="11">
        <f>IF(AND($N923&gt;' '!F$13,' '!F$13&gt;=$C923),1,0)</f>
        <v>0</v>
      </c>
      <c r="E923" s="11">
        <f>IF(AND($N923&gt;' '!G$13,' '!G$13&gt;=$C923),1,0)</f>
        <v>0</v>
      </c>
      <c r="F923" s="11">
        <f>IF(AND($N923&gt;' '!H$13,' '!H$13&gt;=$C923),1,0)</f>
        <v>0</v>
      </c>
      <c r="G923" s="11">
        <f>IF(AND($N923&gt;' '!I$13,' '!I$13&gt;=$C923),1,0)</f>
        <v>0</v>
      </c>
      <c r="H923" s="11">
        <f>IF(AND($N923&gt;' '!J$13,' '!J$13&gt;=$C923),1,0)</f>
        <v>0</v>
      </c>
      <c r="I923" s="11">
        <f>IF(AND($N923&gt;' '!K$13,' '!K$13&gt;=$C923),1,0)</f>
        <v>0</v>
      </c>
      <c r="J923" s="11">
        <f>IF(AND($N923&gt;' '!L$13,' '!L$13&gt;=$C923),1,0)</f>
        <v>0</v>
      </c>
      <c r="K923" s="11">
        <f>IF(AND($N923&gt;' '!M$13,' '!M$13&gt;=$C923),1,0)</f>
        <v>0</v>
      </c>
      <c r="L923" s="11">
        <f>IF(AND($N923&gt;' '!N$13,' '!N$13&gt;=$C923),1,0)</f>
        <v>0</v>
      </c>
      <c r="M923" s="11">
        <f>IF(AND($N923&gt;' '!O$13,' '!O$13&gt;=$C923),1,0)</f>
        <v>0</v>
      </c>
      <c r="N923" s="25">
        <v>5564000</v>
      </c>
      <c r="O923" s="17">
        <v>4008000</v>
      </c>
      <c r="P923" s="17">
        <v>4008000</v>
      </c>
      <c r="Q923" s="17">
        <v>4008000</v>
      </c>
      <c r="R923" s="17">
        <v>4008000</v>
      </c>
      <c r="S923" s="17">
        <v>4008000</v>
      </c>
      <c r="T923" s="17">
        <v>4008000</v>
      </c>
      <c r="U923" s="17">
        <v>4008000</v>
      </c>
      <c r="V923" s="17">
        <v>4008000</v>
      </c>
      <c r="W923" s="17">
        <v>4008000</v>
      </c>
      <c r="X923" s="17">
        <v>4008000</v>
      </c>
    </row>
    <row r="924" spans="2:24">
      <c r="B924" s="20">
        <v>2</v>
      </c>
      <c r="C924" s="25">
        <v>5564000</v>
      </c>
      <c r="D924" s="11">
        <f>IF(AND($N924&gt;' '!F$13,' '!F$13&gt;=$C924),1,0)</f>
        <v>0</v>
      </c>
      <c r="E924" s="11">
        <f>IF(AND($N924&gt;' '!G$13,' '!G$13&gt;=$C924),1,0)</f>
        <v>0</v>
      </c>
      <c r="F924" s="11">
        <f>IF(AND($N924&gt;' '!H$13,' '!H$13&gt;=$C924),1,0)</f>
        <v>0</v>
      </c>
      <c r="G924" s="11">
        <f>IF(AND($N924&gt;' '!I$13,' '!I$13&gt;=$C924),1,0)</f>
        <v>0</v>
      </c>
      <c r="H924" s="11">
        <f>IF(AND($N924&gt;' '!J$13,' '!J$13&gt;=$C924),1,0)</f>
        <v>0</v>
      </c>
      <c r="I924" s="11">
        <f>IF(AND($N924&gt;' '!K$13,' '!K$13&gt;=$C924),1,0)</f>
        <v>0</v>
      </c>
      <c r="J924" s="11">
        <f>IF(AND($N924&gt;' '!L$13,' '!L$13&gt;=$C924),1,0)</f>
        <v>0</v>
      </c>
      <c r="K924" s="11">
        <f>IF(AND($N924&gt;' '!M$13,' '!M$13&gt;=$C924),1,0)</f>
        <v>0</v>
      </c>
      <c r="L924" s="11">
        <f>IF(AND($N924&gt;' '!N$13,' '!N$13&gt;=$C924),1,0)</f>
        <v>0</v>
      </c>
      <c r="M924" s="11">
        <f>IF(AND($N924&gt;' '!O$13,' '!O$13&gt;=$C924),1,0)</f>
        <v>0</v>
      </c>
      <c r="N924" s="25">
        <v>5568000</v>
      </c>
      <c r="O924" s="17">
        <v>4011200</v>
      </c>
      <c r="P924" s="17">
        <v>4011200</v>
      </c>
      <c r="Q924" s="17">
        <v>4011200</v>
      </c>
      <c r="R924" s="17">
        <v>4011200</v>
      </c>
      <c r="S924" s="17">
        <v>4011200</v>
      </c>
      <c r="T924" s="17">
        <v>4011200</v>
      </c>
      <c r="U924" s="17">
        <v>4011200</v>
      </c>
      <c r="V924" s="17">
        <v>4011200</v>
      </c>
      <c r="W924" s="17">
        <v>4011200</v>
      </c>
      <c r="X924" s="17">
        <v>4011200</v>
      </c>
    </row>
    <row r="925" spans="2:24">
      <c r="B925" s="20">
        <v>3</v>
      </c>
      <c r="C925" s="26">
        <v>5568000</v>
      </c>
      <c r="D925" s="11">
        <f>IF(AND($N925&gt;' '!F$13,' '!F$13&gt;=$C925),1,0)</f>
        <v>0</v>
      </c>
      <c r="E925" s="11">
        <f>IF(AND($N925&gt;' '!G$13,' '!G$13&gt;=$C925),1,0)</f>
        <v>0</v>
      </c>
      <c r="F925" s="11">
        <f>IF(AND($N925&gt;' '!H$13,' '!H$13&gt;=$C925),1,0)</f>
        <v>0</v>
      </c>
      <c r="G925" s="11">
        <f>IF(AND($N925&gt;' '!I$13,' '!I$13&gt;=$C925),1,0)</f>
        <v>0</v>
      </c>
      <c r="H925" s="11">
        <f>IF(AND($N925&gt;' '!J$13,' '!J$13&gt;=$C925),1,0)</f>
        <v>0</v>
      </c>
      <c r="I925" s="11">
        <f>IF(AND($N925&gt;' '!K$13,' '!K$13&gt;=$C925),1,0)</f>
        <v>0</v>
      </c>
      <c r="J925" s="11">
        <f>IF(AND($N925&gt;' '!L$13,' '!L$13&gt;=$C925),1,0)</f>
        <v>0</v>
      </c>
      <c r="K925" s="11">
        <f>IF(AND($N925&gt;' '!M$13,' '!M$13&gt;=$C925),1,0)</f>
        <v>0</v>
      </c>
      <c r="L925" s="11">
        <f>IF(AND($N925&gt;' '!N$13,' '!N$13&gt;=$C925),1,0)</f>
        <v>0</v>
      </c>
      <c r="M925" s="11">
        <f>IF(AND($N925&gt;' '!O$13,' '!O$13&gt;=$C925),1,0)</f>
        <v>0</v>
      </c>
      <c r="N925" s="26">
        <v>5572000</v>
      </c>
      <c r="O925" s="17">
        <v>4014400</v>
      </c>
      <c r="P925" s="17">
        <v>4014400</v>
      </c>
      <c r="Q925" s="17">
        <v>4014400</v>
      </c>
      <c r="R925" s="17">
        <v>4014400</v>
      </c>
      <c r="S925" s="17">
        <v>4014400</v>
      </c>
      <c r="T925" s="17">
        <v>4014400</v>
      </c>
      <c r="U925" s="17">
        <v>4014400</v>
      </c>
      <c r="V925" s="17">
        <v>4014400</v>
      </c>
      <c r="W925" s="17">
        <v>4014400</v>
      </c>
      <c r="X925" s="17">
        <v>4014400</v>
      </c>
    </row>
    <row r="926" spans="2:24">
      <c r="B926" s="20">
        <v>4</v>
      </c>
      <c r="C926" s="25">
        <v>5572000</v>
      </c>
      <c r="D926" s="11">
        <f>IF(AND($N926&gt;' '!F$13,' '!F$13&gt;=$C926),1,0)</f>
        <v>0</v>
      </c>
      <c r="E926" s="11">
        <f>IF(AND($N926&gt;' '!G$13,' '!G$13&gt;=$C926),1,0)</f>
        <v>0</v>
      </c>
      <c r="F926" s="11">
        <f>IF(AND($N926&gt;' '!H$13,' '!H$13&gt;=$C926),1,0)</f>
        <v>0</v>
      </c>
      <c r="G926" s="11">
        <f>IF(AND($N926&gt;' '!I$13,' '!I$13&gt;=$C926),1,0)</f>
        <v>0</v>
      </c>
      <c r="H926" s="11">
        <f>IF(AND($N926&gt;' '!J$13,' '!J$13&gt;=$C926),1,0)</f>
        <v>0</v>
      </c>
      <c r="I926" s="11">
        <f>IF(AND($N926&gt;' '!K$13,' '!K$13&gt;=$C926),1,0)</f>
        <v>0</v>
      </c>
      <c r="J926" s="11">
        <f>IF(AND($N926&gt;' '!L$13,' '!L$13&gt;=$C926),1,0)</f>
        <v>0</v>
      </c>
      <c r="K926" s="11">
        <f>IF(AND($N926&gt;' '!M$13,' '!M$13&gt;=$C926),1,0)</f>
        <v>0</v>
      </c>
      <c r="L926" s="11">
        <f>IF(AND($N926&gt;' '!N$13,' '!N$13&gt;=$C926),1,0)</f>
        <v>0</v>
      </c>
      <c r="M926" s="11">
        <f>IF(AND($N926&gt;' '!O$13,' '!O$13&gt;=$C926),1,0)</f>
        <v>0</v>
      </c>
      <c r="N926" s="25">
        <v>5576000</v>
      </c>
      <c r="O926" s="17">
        <v>4017600</v>
      </c>
      <c r="P926" s="17">
        <v>4017600</v>
      </c>
      <c r="Q926" s="17">
        <v>4017600</v>
      </c>
      <c r="R926" s="17">
        <v>4017600</v>
      </c>
      <c r="S926" s="17">
        <v>4017600</v>
      </c>
      <c r="T926" s="17">
        <v>4017600</v>
      </c>
      <c r="U926" s="17">
        <v>4017600</v>
      </c>
      <c r="V926" s="17">
        <v>4017600</v>
      </c>
      <c r="W926" s="17">
        <v>4017600</v>
      </c>
      <c r="X926" s="17">
        <v>4017600</v>
      </c>
    </row>
    <row r="927" spans="2:24">
      <c r="B927" s="18">
        <v>5</v>
      </c>
      <c r="C927" s="25">
        <v>5576000</v>
      </c>
      <c r="D927" s="11">
        <f>IF(AND($N927&gt;' '!F$13,' '!F$13&gt;=$C927),1,0)</f>
        <v>0</v>
      </c>
      <c r="E927" s="11">
        <f>IF(AND($N927&gt;' '!G$13,' '!G$13&gt;=$C927),1,0)</f>
        <v>0</v>
      </c>
      <c r="F927" s="11">
        <f>IF(AND($N927&gt;' '!H$13,' '!H$13&gt;=$C927),1,0)</f>
        <v>0</v>
      </c>
      <c r="G927" s="11">
        <f>IF(AND($N927&gt;' '!I$13,' '!I$13&gt;=$C927),1,0)</f>
        <v>0</v>
      </c>
      <c r="H927" s="11">
        <f>IF(AND($N927&gt;' '!J$13,' '!J$13&gt;=$C927),1,0)</f>
        <v>0</v>
      </c>
      <c r="I927" s="11">
        <f>IF(AND($N927&gt;' '!K$13,' '!K$13&gt;=$C927),1,0)</f>
        <v>0</v>
      </c>
      <c r="J927" s="11">
        <f>IF(AND($N927&gt;' '!L$13,' '!L$13&gt;=$C927),1,0)</f>
        <v>0</v>
      </c>
      <c r="K927" s="11">
        <f>IF(AND($N927&gt;' '!M$13,' '!M$13&gt;=$C927),1,0)</f>
        <v>0</v>
      </c>
      <c r="L927" s="11">
        <f>IF(AND($N927&gt;' '!N$13,' '!N$13&gt;=$C927),1,0)</f>
        <v>0</v>
      </c>
      <c r="M927" s="11">
        <f>IF(AND($N927&gt;' '!O$13,' '!O$13&gt;=$C927),1,0)</f>
        <v>0</v>
      </c>
      <c r="N927" s="25">
        <v>5580000</v>
      </c>
      <c r="O927" s="17">
        <v>4020800</v>
      </c>
      <c r="P927" s="17">
        <v>4020800</v>
      </c>
      <c r="Q927" s="17">
        <v>4020800</v>
      </c>
      <c r="R927" s="17">
        <v>4020800</v>
      </c>
      <c r="S927" s="17">
        <v>4020800</v>
      </c>
      <c r="T927" s="17">
        <v>4020800</v>
      </c>
      <c r="U927" s="17">
        <v>4020800</v>
      </c>
      <c r="V927" s="17">
        <v>4020800</v>
      </c>
      <c r="W927" s="17">
        <v>4020800</v>
      </c>
      <c r="X927" s="17">
        <v>4020800</v>
      </c>
    </row>
    <row r="928" spans="2:24">
      <c r="B928" s="20">
        <v>1</v>
      </c>
      <c r="C928" s="25">
        <v>5580000</v>
      </c>
      <c r="D928" s="11">
        <f>IF(AND($N928&gt;' '!F$13,' '!F$13&gt;=$C928),1,0)</f>
        <v>0</v>
      </c>
      <c r="E928" s="11">
        <f>IF(AND($N928&gt;' '!G$13,' '!G$13&gt;=$C928),1,0)</f>
        <v>0</v>
      </c>
      <c r="F928" s="11">
        <f>IF(AND($N928&gt;' '!H$13,' '!H$13&gt;=$C928),1,0)</f>
        <v>0</v>
      </c>
      <c r="G928" s="11">
        <f>IF(AND($N928&gt;' '!I$13,' '!I$13&gt;=$C928),1,0)</f>
        <v>0</v>
      </c>
      <c r="H928" s="11">
        <f>IF(AND($N928&gt;' '!J$13,' '!J$13&gt;=$C928),1,0)</f>
        <v>0</v>
      </c>
      <c r="I928" s="11">
        <f>IF(AND($N928&gt;' '!K$13,' '!K$13&gt;=$C928),1,0)</f>
        <v>0</v>
      </c>
      <c r="J928" s="11">
        <f>IF(AND($N928&gt;' '!L$13,' '!L$13&gt;=$C928),1,0)</f>
        <v>0</v>
      </c>
      <c r="K928" s="11">
        <f>IF(AND($N928&gt;' '!M$13,' '!M$13&gt;=$C928),1,0)</f>
        <v>0</v>
      </c>
      <c r="L928" s="11">
        <f>IF(AND($N928&gt;' '!N$13,' '!N$13&gt;=$C928),1,0)</f>
        <v>0</v>
      </c>
      <c r="M928" s="11">
        <f>IF(AND($N928&gt;' '!O$13,' '!O$13&gt;=$C928),1,0)</f>
        <v>0</v>
      </c>
      <c r="N928" s="25">
        <v>5584000</v>
      </c>
      <c r="O928" s="17">
        <v>4024000</v>
      </c>
      <c r="P928" s="17">
        <v>4024000</v>
      </c>
      <c r="Q928" s="17">
        <v>4024000</v>
      </c>
      <c r="R928" s="17">
        <v>4024000</v>
      </c>
      <c r="S928" s="17">
        <v>4024000</v>
      </c>
      <c r="T928" s="17">
        <v>4024000</v>
      </c>
      <c r="U928" s="17">
        <v>4024000</v>
      </c>
      <c r="V928" s="17">
        <v>4024000</v>
      </c>
      <c r="W928" s="17">
        <v>4024000</v>
      </c>
      <c r="X928" s="17">
        <v>4024000</v>
      </c>
    </row>
    <row r="929" spans="2:24">
      <c r="B929" s="20">
        <v>2</v>
      </c>
      <c r="C929" s="25">
        <v>5584000</v>
      </c>
      <c r="D929" s="11">
        <f>IF(AND($N929&gt;' '!F$13,' '!F$13&gt;=$C929),1,0)</f>
        <v>0</v>
      </c>
      <c r="E929" s="11">
        <f>IF(AND($N929&gt;' '!G$13,' '!G$13&gt;=$C929),1,0)</f>
        <v>0</v>
      </c>
      <c r="F929" s="11">
        <f>IF(AND($N929&gt;' '!H$13,' '!H$13&gt;=$C929),1,0)</f>
        <v>0</v>
      </c>
      <c r="G929" s="11">
        <f>IF(AND($N929&gt;' '!I$13,' '!I$13&gt;=$C929),1,0)</f>
        <v>0</v>
      </c>
      <c r="H929" s="11">
        <f>IF(AND($N929&gt;' '!J$13,' '!J$13&gt;=$C929),1,0)</f>
        <v>0</v>
      </c>
      <c r="I929" s="11">
        <f>IF(AND($N929&gt;' '!K$13,' '!K$13&gt;=$C929),1,0)</f>
        <v>0</v>
      </c>
      <c r="J929" s="11">
        <f>IF(AND($N929&gt;' '!L$13,' '!L$13&gt;=$C929),1,0)</f>
        <v>0</v>
      </c>
      <c r="K929" s="11">
        <f>IF(AND($N929&gt;' '!M$13,' '!M$13&gt;=$C929),1,0)</f>
        <v>0</v>
      </c>
      <c r="L929" s="11">
        <f>IF(AND($N929&gt;' '!N$13,' '!N$13&gt;=$C929),1,0)</f>
        <v>0</v>
      </c>
      <c r="M929" s="11">
        <f>IF(AND($N929&gt;' '!O$13,' '!O$13&gt;=$C929),1,0)</f>
        <v>0</v>
      </c>
      <c r="N929" s="25">
        <v>5588000</v>
      </c>
      <c r="O929" s="17">
        <v>4027200</v>
      </c>
      <c r="P929" s="17">
        <v>4027200</v>
      </c>
      <c r="Q929" s="17">
        <v>4027200</v>
      </c>
      <c r="R929" s="17">
        <v>4027200</v>
      </c>
      <c r="S929" s="17">
        <v>4027200</v>
      </c>
      <c r="T929" s="17">
        <v>4027200</v>
      </c>
      <c r="U929" s="17">
        <v>4027200</v>
      </c>
      <c r="V929" s="17">
        <v>4027200</v>
      </c>
      <c r="W929" s="17">
        <v>4027200</v>
      </c>
      <c r="X929" s="17">
        <v>4027200</v>
      </c>
    </row>
    <row r="930" spans="2:24">
      <c r="B930" s="20">
        <v>3</v>
      </c>
      <c r="C930" s="26">
        <v>5588000</v>
      </c>
      <c r="D930" s="11">
        <f>IF(AND($N930&gt;' '!F$13,' '!F$13&gt;=$C930),1,0)</f>
        <v>0</v>
      </c>
      <c r="E930" s="11">
        <f>IF(AND($N930&gt;' '!G$13,' '!G$13&gt;=$C930),1,0)</f>
        <v>0</v>
      </c>
      <c r="F930" s="11">
        <f>IF(AND($N930&gt;' '!H$13,' '!H$13&gt;=$C930),1,0)</f>
        <v>0</v>
      </c>
      <c r="G930" s="11">
        <f>IF(AND($N930&gt;' '!I$13,' '!I$13&gt;=$C930),1,0)</f>
        <v>0</v>
      </c>
      <c r="H930" s="11">
        <f>IF(AND($N930&gt;' '!J$13,' '!J$13&gt;=$C930),1,0)</f>
        <v>0</v>
      </c>
      <c r="I930" s="11">
        <f>IF(AND($N930&gt;' '!K$13,' '!K$13&gt;=$C930),1,0)</f>
        <v>0</v>
      </c>
      <c r="J930" s="11">
        <f>IF(AND($N930&gt;' '!L$13,' '!L$13&gt;=$C930),1,0)</f>
        <v>0</v>
      </c>
      <c r="K930" s="11">
        <f>IF(AND($N930&gt;' '!M$13,' '!M$13&gt;=$C930),1,0)</f>
        <v>0</v>
      </c>
      <c r="L930" s="11">
        <f>IF(AND($N930&gt;' '!N$13,' '!N$13&gt;=$C930),1,0)</f>
        <v>0</v>
      </c>
      <c r="M930" s="11">
        <f>IF(AND($N930&gt;' '!O$13,' '!O$13&gt;=$C930),1,0)</f>
        <v>0</v>
      </c>
      <c r="N930" s="26">
        <v>5592000</v>
      </c>
      <c r="O930" s="17">
        <v>4030400</v>
      </c>
      <c r="P930" s="17">
        <v>4030400</v>
      </c>
      <c r="Q930" s="17">
        <v>4030400</v>
      </c>
      <c r="R930" s="17">
        <v>4030400</v>
      </c>
      <c r="S930" s="17">
        <v>4030400</v>
      </c>
      <c r="T930" s="17">
        <v>4030400</v>
      </c>
      <c r="U930" s="17">
        <v>4030400</v>
      </c>
      <c r="V930" s="17">
        <v>4030400</v>
      </c>
      <c r="W930" s="17">
        <v>4030400</v>
      </c>
      <c r="X930" s="17">
        <v>4030400</v>
      </c>
    </row>
    <row r="931" spans="2:24">
      <c r="B931" s="20">
        <v>4</v>
      </c>
      <c r="C931" s="25">
        <v>5592000</v>
      </c>
      <c r="D931" s="11">
        <f>IF(AND($N931&gt;' '!F$13,' '!F$13&gt;=$C931),1,0)</f>
        <v>0</v>
      </c>
      <c r="E931" s="11">
        <f>IF(AND($N931&gt;' '!G$13,' '!G$13&gt;=$C931),1,0)</f>
        <v>0</v>
      </c>
      <c r="F931" s="11">
        <f>IF(AND($N931&gt;' '!H$13,' '!H$13&gt;=$C931),1,0)</f>
        <v>0</v>
      </c>
      <c r="G931" s="11">
        <f>IF(AND($N931&gt;' '!I$13,' '!I$13&gt;=$C931),1,0)</f>
        <v>0</v>
      </c>
      <c r="H931" s="11">
        <f>IF(AND($N931&gt;' '!J$13,' '!J$13&gt;=$C931),1,0)</f>
        <v>0</v>
      </c>
      <c r="I931" s="11">
        <f>IF(AND($N931&gt;' '!K$13,' '!K$13&gt;=$C931),1,0)</f>
        <v>0</v>
      </c>
      <c r="J931" s="11">
        <f>IF(AND($N931&gt;' '!L$13,' '!L$13&gt;=$C931),1,0)</f>
        <v>0</v>
      </c>
      <c r="K931" s="11">
        <f>IF(AND($N931&gt;' '!M$13,' '!M$13&gt;=$C931),1,0)</f>
        <v>0</v>
      </c>
      <c r="L931" s="11">
        <f>IF(AND($N931&gt;' '!N$13,' '!N$13&gt;=$C931),1,0)</f>
        <v>0</v>
      </c>
      <c r="M931" s="11">
        <f>IF(AND($N931&gt;' '!O$13,' '!O$13&gt;=$C931),1,0)</f>
        <v>0</v>
      </c>
      <c r="N931" s="25">
        <v>5596000</v>
      </c>
      <c r="O931" s="17">
        <v>4033600</v>
      </c>
      <c r="P931" s="17">
        <v>4033600</v>
      </c>
      <c r="Q931" s="17">
        <v>4033600</v>
      </c>
      <c r="R931" s="17">
        <v>4033600</v>
      </c>
      <c r="S931" s="17">
        <v>4033600</v>
      </c>
      <c r="T931" s="17">
        <v>4033600</v>
      </c>
      <c r="U931" s="17">
        <v>4033600</v>
      </c>
      <c r="V931" s="17">
        <v>4033600</v>
      </c>
      <c r="W931" s="17">
        <v>4033600</v>
      </c>
      <c r="X931" s="17">
        <v>4033600</v>
      </c>
    </row>
    <row r="932" spans="2:24">
      <c r="B932" s="18">
        <v>5</v>
      </c>
      <c r="C932" s="25">
        <v>5596000</v>
      </c>
      <c r="D932" s="11">
        <f>IF(AND($N932&gt;' '!F$13,' '!F$13&gt;=$C932),1,0)</f>
        <v>0</v>
      </c>
      <c r="E932" s="11">
        <f>IF(AND($N932&gt;' '!G$13,' '!G$13&gt;=$C932),1,0)</f>
        <v>0</v>
      </c>
      <c r="F932" s="11">
        <f>IF(AND($N932&gt;' '!H$13,' '!H$13&gt;=$C932),1,0)</f>
        <v>0</v>
      </c>
      <c r="G932" s="11">
        <f>IF(AND($N932&gt;' '!I$13,' '!I$13&gt;=$C932),1,0)</f>
        <v>0</v>
      </c>
      <c r="H932" s="11">
        <f>IF(AND($N932&gt;' '!J$13,' '!J$13&gt;=$C932),1,0)</f>
        <v>0</v>
      </c>
      <c r="I932" s="11">
        <f>IF(AND($N932&gt;' '!K$13,' '!K$13&gt;=$C932),1,0)</f>
        <v>0</v>
      </c>
      <c r="J932" s="11">
        <f>IF(AND($N932&gt;' '!L$13,' '!L$13&gt;=$C932),1,0)</f>
        <v>0</v>
      </c>
      <c r="K932" s="11">
        <f>IF(AND($N932&gt;' '!M$13,' '!M$13&gt;=$C932),1,0)</f>
        <v>0</v>
      </c>
      <c r="L932" s="11">
        <f>IF(AND($N932&gt;' '!N$13,' '!N$13&gt;=$C932),1,0)</f>
        <v>0</v>
      </c>
      <c r="M932" s="11">
        <f>IF(AND($N932&gt;' '!O$13,' '!O$13&gt;=$C932),1,0)</f>
        <v>0</v>
      </c>
      <c r="N932" s="25">
        <v>5600000</v>
      </c>
      <c r="O932" s="17">
        <v>4036800</v>
      </c>
      <c r="P932" s="17">
        <v>4036800</v>
      </c>
      <c r="Q932" s="17">
        <v>4036800</v>
      </c>
      <c r="R932" s="17">
        <v>4036800</v>
      </c>
      <c r="S932" s="17">
        <v>4036800</v>
      </c>
      <c r="T932" s="17">
        <v>4036800</v>
      </c>
      <c r="U932" s="17">
        <v>4036800</v>
      </c>
      <c r="V932" s="17">
        <v>4036800</v>
      </c>
      <c r="W932" s="17">
        <v>4036800</v>
      </c>
      <c r="X932" s="17">
        <v>4036800</v>
      </c>
    </row>
    <row r="933" spans="2:24">
      <c r="B933" s="20">
        <v>1</v>
      </c>
      <c r="C933" s="25">
        <v>5600000</v>
      </c>
      <c r="D933" s="11">
        <f>IF(AND($N933&gt;' '!F$13,' '!F$13&gt;=$C933),1,0)</f>
        <v>0</v>
      </c>
      <c r="E933" s="11">
        <f>IF(AND($N933&gt;' '!G$13,' '!G$13&gt;=$C933),1,0)</f>
        <v>0</v>
      </c>
      <c r="F933" s="11">
        <f>IF(AND($N933&gt;' '!H$13,' '!H$13&gt;=$C933),1,0)</f>
        <v>0</v>
      </c>
      <c r="G933" s="11">
        <f>IF(AND($N933&gt;' '!I$13,' '!I$13&gt;=$C933),1,0)</f>
        <v>0</v>
      </c>
      <c r="H933" s="11">
        <f>IF(AND($N933&gt;' '!J$13,' '!J$13&gt;=$C933),1,0)</f>
        <v>0</v>
      </c>
      <c r="I933" s="11">
        <f>IF(AND($N933&gt;' '!K$13,' '!K$13&gt;=$C933),1,0)</f>
        <v>0</v>
      </c>
      <c r="J933" s="11">
        <f>IF(AND($N933&gt;' '!L$13,' '!L$13&gt;=$C933),1,0)</f>
        <v>0</v>
      </c>
      <c r="K933" s="11">
        <f>IF(AND($N933&gt;' '!M$13,' '!M$13&gt;=$C933),1,0)</f>
        <v>0</v>
      </c>
      <c r="L933" s="11">
        <f>IF(AND($N933&gt;' '!N$13,' '!N$13&gt;=$C933),1,0)</f>
        <v>0</v>
      </c>
      <c r="M933" s="11">
        <f>IF(AND($N933&gt;' '!O$13,' '!O$13&gt;=$C933),1,0)</f>
        <v>0</v>
      </c>
      <c r="N933" s="25">
        <v>5604000</v>
      </c>
      <c r="O933" s="17">
        <v>4040000</v>
      </c>
      <c r="P933" s="17">
        <v>4040000</v>
      </c>
      <c r="Q933" s="17">
        <v>4040000</v>
      </c>
      <c r="R933" s="17">
        <v>4040000</v>
      </c>
      <c r="S933" s="17">
        <v>4040000</v>
      </c>
      <c r="T933" s="17">
        <v>4040000</v>
      </c>
      <c r="U933" s="17">
        <v>4040000</v>
      </c>
      <c r="V933" s="17">
        <v>4040000</v>
      </c>
      <c r="W933" s="17">
        <v>4040000</v>
      </c>
      <c r="X933" s="17">
        <v>4040000</v>
      </c>
    </row>
    <row r="934" spans="2:24">
      <c r="B934" s="20">
        <v>2</v>
      </c>
      <c r="C934" s="25">
        <v>5604000</v>
      </c>
      <c r="D934" s="11">
        <f>IF(AND($N934&gt;' '!F$13,' '!F$13&gt;=$C934),1,0)</f>
        <v>0</v>
      </c>
      <c r="E934" s="11">
        <f>IF(AND($N934&gt;' '!G$13,' '!G$13&gt;=$C934),1,0)</f>
        <v>0</v>
      </c>
      <c r="F934" s="11">
        <f>IF(AND($N934&gt;' '!H$13,' '!H$13&gt;=$C934),1,0)</f>
        <v>0</v>
      </c>
      <c r="G934" s="11">
        <f>IF(AND($N934&gt;' '!I$13,' '!I$13&gt;=$C934),1,0)</f>
        <v>0</v>
      </c>
      <c r="H934" s="11">
        <f>IF(AND($N934&gt;' '!J$13,' '!J$13&gt;=$C934),1,0)</f>
        <v>0</v>
      </c>
      <c r="I934" s="11">
        <f>IF(AND($N934&gt;' '!K$13,' '!K$13&gt;=$C934),1,0)</f>
        <v>0</v>
      </c>
      <c r="J934" s="11">
        <f>IF(AND($N934&gt;' '!L$13,' '!L$13&gt;=$C934),1,0)</f>
        <v>0</v>
      </c>
      <c r="K934" s="11">
        <f>IF(AND($N934&gt;' '!M$13,' '!M$13&gt;=$C934),1,0)</f>
        <v>0</v>
      </c>
      <c r="L934" s="11">
        <f>IF(AND($N934&gt;' '!N$13,' '!N$13&gt;=$C934),1,0)</f>
        <v>0</v>
      </c>
      <c r="M934" s="11">
        <f>IF(AND($N934&gt;' '!O$13,' '!O$13&gt;=$C934),1,0)</f>
        <v>0</v>
      </c>
      <c r="N934" s="25">
        <v>5608000</v>
      </c>
      <c r="O934" s="17">
        <v>4043200</v>
      </c>
      <c r="P934" s="17">
        <v>4043200</v>
      </c>
      <c r="Q934" s="17">
        <v>4043200</v>
      </c>
      <c r="R934" s="17">
        <v>4043200</v>
      </c>
      <c r="S934" s="17">
        <v>4043200</v>
      </c>
      <c r="T934" s="17">
        <v>4043200</v>
      </c>
      <c r="U934" s="17">
        <v>4043200</v>
      </c>
      <c r="V934" s="17">
        <v>4043200</v>
      </c>
      <c r="W934" s="17">
        <v>4043200</v>
      </c>
      <c r="X934" s="17">
        <v>4043200</v>
      </c>
    </row>
    <row r="935" spans="2:24">
      <c r="B935" s="20">
        <v>3</v>
      </c>
      <c r="C935" s="26">
        <v>5608000</v>
      </c>
      <c r="D935" s="11">
        <f>IF(AND($N935&gt;' '!F$13,' '!F$13&gt;=$C935),1,0)</f>
        <v>0</v>
      </c>
      <c r="E935" s="11">
        <f>IF(AND($N935&gt;' '!G$13,' '!G$13&gt;=$C935),1,0)</f>
        <v>0</v>
      </c>
      <c r="F935" s="11">
        <f>IF(AND($N935&gt;' '!H$13,' '!H$13&gt;=$C935),1,0)</f>
        <v>0</v>
      </c>
      <c r="G935" s="11">
        <f>IF(AND($N935&gt;' '!I$13,' '!I$13&gt;=$C935),1,0)</f>
        <v>0</v>
      </c>
      <c r="H935" s="11">
        <f>IF(AND($N935&gt;' '!J$13,' '!J$13&gt;=$C935),1,0)</f>
        <v>0</v>
      </c>
      <c r="I935" s="11">
        <f>IF(AND($N935&gt;' '!K$13,' '!K$13&gt;=$C935),1,0)</f>
        <v>0</v>
      </c>
      <c r="J935" s="11">
        <f>IF(AND($N935&gt;' '!L$13,' '!L$13&gt;=$C935),1,0)</f>
        <v>0</v>
      </c>
      <c r="K935" s="11">
        <f>IF(AND($N935&gt;' '!M$13,' '!M$13&gt;=$C935),1,0)</f>
        <v>0</v>
      </c>
      <c r="L935" s="11">
        <f>IF(AND($N935&gt;' '!N$13,' '!N$13&gt;=$C935),1,0)</f>
        <v>0</v>
      </c>
      <c r="M935" s="11">
        <f>IF(AND($N935&gt;' '!O$13,' '!O$13&gt;=$C935),1,0)</f>
        <v>0</v>
      </c>
      <c r="N935" s="26">
        <v>5612000</v>
      </c>
      <c r="O935" s="17">
        <v>4046400</v>
      </c>
      <c r="P935" s="17">
        <v>4046400</v>
      </c>
      <c r="Q935" s="17">
        <v>4046400</v>
      </c>
      <c r="R935" s="17">
        <v>4046400</v>
      </c>
      <c r="S935" s="17">
        <v>4046400</v>
      </c>
      <c r="T935" s="17">
        <v>4046400</v>
      </c>
      <c r="U935" s="17">
        <v>4046400</v>
      </c>
      <c r="V935" s="17">
        <v>4046400</v>
      </c>
      <c r="W935" s="17">
        <v>4046400</v>
      </c>
      <c r="X935" s="17">
        <v>4046400</v>
      </c>
    </row>
    <row r="936" spans="2:24">
      <c r="B936" s="20">
        <v>4</v>
      </c>
      <c r="C936" s="25">
        <v>5612000</v>
      </c>
      <c r="D936" s="11">
        <f>IF(AND($N936&gt;' '!F$13,' '!F$13&gt;=$C936),1,0)</f>
        <v>0</v>
      </c>
      <c r="E936" s="11">
        <f>IF(AND($N936&gt;' '!G$13,' '!G$13&gt;=$C936),1,0)</f>
        <v>0</v>
      </c>
      <c r="F936" s="11">
        <f>IF(AND($N936&gt;' '!H$13,' '!H$13&gt;=$C936),1,0)</f>
        <v>0</v>
      </c>
      <c r="G936" s="11">
        <f>IF(AND($N936&gt;' '!I$13,' '!I$13&gt;=$C936),1,0)</f>
        <v>0</v>
      </c>
      <c r="H936" s="11">
        <f>IF(AND($N936&gt;' '!J$13,' '!J$13&gt;=$C936),1,0)</f>
        <v>0</v>
      </c>
      <c r="I936" s="11">
        <f>IF(AND($N936&gt;' '!K$13,' '!K$13&gt;=$C936),1,0)</f>
        <v>0</v>
      </c>
      <c r="J936" s="11">
        <f>IF(AND($N936&gt;' '!L$13,' '!L$13&gt;=$C936),1,0)</f>
        <v>0</v>
      </c>
      <c r="K936" s="11">
        <f>IF(AND($N936&gt;' '!M$13,' '!M$13&gt;=$C936),1,0)</f>
        <v>0</v>
      </c>
      <c r="L936" s="11">
        <f>IF(AND($N936&gt;' '!N$13,' '!N$13&gt;=$C936),1,0)</f>
        <v>0</v>
      </c>
      <c r="M936" s="11">
        <f>IF(AND($N936&gt;' '!O$13,' '!O$13&gt;=$C936),1,0)</f>
        <v>0</v>
      </c>
      <c r="N936" s="25">
        <v>5616000</v>
      </c>
      <c r="O936" s="17">
        <v>4049600</v>
      </c>
      <c r="P936" s="17">
        <v>4049600</v>
      </c>
      <c r="Q936" s="17">
        <v>4049600</v>
      </c>
      <c r="R936" s="17">
        <v>4049600</v>
      </c>
      <c r="S936" s="17">
        <v>4049600</v>
      </c>
      <c r="T936" s="17">
        <v>4049600</v>
      </c>
      <c r="U936" s="17">
        <v>4049600</v>
      </c>
      <c r="V936" s="17">
        <v>4049600</v>
      </c>
      <c r="W936" s="17">
        <v>4049600</v>
      </c>
      <c r="X936" s="17">
        <v>4049600</v>
      </c>
    </row>
    <row r="937" spans="2:24">
      <c r="B937" s="18">
        <v>5</v>
      </c>
      <c r="C937" s="25">
        <v>5616000</v>
      </c>
      <c r="D937" s="11">
        <f>IF(AND($N937&gt;' '!F$13,' '!F$13&gt;=$C937),1,0)</f>
        <v>0</v>
      </c>
      <c r="E937" s="11">
        <f>IF(AND($N937&gt;' '!G$13,' '!G$13&gt;=$C937),1,0)</f>
        <v>0</v>
      </c>
      <c r="F937" s="11">
        <f>IF(AND($N937&gt;' '!H$13,' '!H$13&gt;=$C937),1,0)</f>
        <v>0</v>
      </c>
      <c r="G937" s="11">
        <f>IF(AND($N937&gt;' '!I$13,' '!I$13&gt;=$C937),1,0)</f>
        <v>0</v>
      </c>
      <c r="H937" s="11">
        <f>IF(AND($N937&gt;' '!J$13,' '!J$13&gt;=$C937),1,0)</f>
        <v>0</v>
      </c>
      <c r="I937" s="11">
        <f>IF(AND($N937&gt;' '!K$13,' '!K$13&gt;=$C937),1,0)</f>
        <v>0</v>
      </c>
      <c r="J937" s="11">
        <f>IF(AND($N937&gt;' '!L$13,' '!L$13&gt;=$C937),1,0)</f>
        <v>0</v>
      </c>
      <c r="K937" s="11">
        <f>IF(AND($N937&gt;' '!M$13,' '!M$13&gt;=$C937),1,0)</f>
        <v>0</v>
      </c>
      <c r="L937" s="11">
        <f>IF(AND($N937&gt;' '!N$13,' '!N$13&gt;=$C937),1,0)</f>
        <v>0</v>
      </c>
      <c r="M937" s="11">
        <f>IF(AND($N937&gt;' '!O$13,' '!O$13&gt;=$C937),1,0)</f>
        <v>0</v>
      </c>
      <c r="N937" s="25">
        <v>5620000</v>
      </c>
      <c r="O937" s="17">
        <v>4052800</v>
      </c>
      <c r="P937" s="17">
        <v>4052800</v>
      </c>
      <c r="Q937" s="17">
        <v>4052800</v>
      </c>
      <c r="R937" s="17">
        <v>4052800</v>
      </c>
      <c r="S937" s="17">
        <v>4052800</v>
      </c>
      <c r="T937" s="17">
        <v>4052800</v>
      </c>
      <c r="U937" s="17">
        <v>4052800</v>
      </c>
      <c r="V937" s="17">
        <v>4052800</v>
      </c>
      <c r="W937" s="17">
        <v>4052800</v>
      </c>
      <c r="X937" s="17">
        <v>4052800</v>
      </c>
    </row>
    <row r="938" spans="2:24">
      <c r="B938" s="20">
        <v>1</v>
      </c>
      <c r="C938" s="25">
        <v>5620000</v>
      </c>
      <c r="D938" s="11">
        <f>IF(AND($N938&gt;' '!F$13,' '!F$13&gt;=$C938),1,0)</f>
        <v>0</v>
      </c>
      <c r="E938" s="11">
        <f>IF(AND($N938&gt;' '!G$13,' '!G$13&gt;=$C938),1,0)</f>
        <v>0</v>
      </c>
      <c r="F938" s="11">
        <f>IF(AND($N938&gt;' '!H$13,' '!H$13&gt;=$C938),1,0)</f>
        <v>0</v>
      </c>
      <c r="G938" s="11">
        <f>IF(AND($N938&gt;' '!I$13,' '!I$13&gt;=$C938),1,0)</f>
        <v>0</v>
      </c>
      <c r="H938" s="11">
        <f>IF(AND($N938&gt;' '!J$13,' '!J$13&gt;=$C938),1,0)</f>
        <v>0</v>
      </c>
      <c r="I938" s="11">
        <f>IF(AND($N938&gt;' '!K$13,' '!K$13&gt;=$C938),1,0)</f>
        <v>0</v>
      </c>
      <c r="J938" s="11">
        <f>IF(AND($N938&gt;' '!L$13,' '!L$13&gt;=$C938),1,0)</f>
        <v>0</v>
      </c>
      <c r="K938" s="11">
        <f>IF(AND($N938&gt;' '!M$13,' '!M$13&gt;=$C938),1,0)</f>
        <v>0</v>
      </c>
      <c r="L938" s="11">
        <f>IF(AND($N938&gt;' '!N$13,' '!N$13&gt;=$C938),1,0)</f>
        <v>0</v>
      </c>
      <c r="M938" s="11">
        <f>IF(AND($N938&gt;' '!O$13,' '!O$13&gt;=$C938),1,0)</f>
        <v>0</v>
      </c>
      <c r="N938" s="25">
        <v>5624000</v>
      </c>
      <c r="O938" s="17">
        <v>4056000</v>
      </c>
      <c r="P938" s="17">
        <v>4056000</v>
      </c>
      <c r="Q938" s="17">
        <v>4056000</v>
      </c>
      <c r="R938" s="17">
        <v>4056000</v>
      </c>
      <c r="S938" s="17">
        <v>4056000</v>
      </c>
      <c r="T938" s="17">
        <v>4056000</v>
      </c>
      <c r="U938" s="17">
        <v>4056000</v>
      </c>
      <c r="V938" s="17">
        <v>4056000</v>
      </c>
      <c r="W938" s="17">
        <v>4056000</v>
      </c>
      <c r="X938" s="17">
        <v>4056000</v>
      </c>
    </row>
    <row r="939" spans="2:24">
      <c r="B939" s="20">
        <v>2</v>
      </c>
      <c r="C939" s="25">
        <v>5624000</v>
      </c>
      <c r="D939" s="11">
        <f>IF(AND($N939&gt;' '!F$13,' '!F$13&gt;=$C939),1,0)</f>
        <v>0</v>
      </c>
      <c r="E939" s="11">
        <f>IF(AND($N939&gt;' '!G$13,' '!G$13&gt;=$C939),1,0)</f>
        <v>0</v>
      </c>
      <c r="F939" s="11">
        <f>IF(AND($N939&gt;' '!H$13,' '!H$13&gt;=$C939),1,0)</f>
        <v>0</v>
      </c>
      <c r="G939" s="11">
        <f>IF(AND($N939&gt;' '!I$13,' '!I$13&gt;=$C939),1,0)</f>
        <v>0</v>
      </c>
      <c r="H939" s="11">
        <f>IF(AND($N939&gt;' '!J$13,' '!J$13&gt;=$C939),1,0)</f>
        <v>0</v>
      </c>
      <c r="I939" s="11">
        <f>IF(AND($N939&gt;' '!K$13,' '!K$13&gt;=$C939),1,0)</f>
        <v>0</v>
      </c>
      <c r="J939" s="11">
        <f>IF(AND($N939&gt;' '!L$13,' '!L$13&gt;=$C939),1,0)</f>
        <v>0</v>
      </c>
      <c r="K939" s="11">
        <f>IF(AND($N939&gt;' '!M$13,' '!M$13&gt;=$C939),1,0)</f>
        <v>0</v>
      </c>
      <c r="L939" s="11">
        <f>IF(AND($N939&gt;' '!N$13,' '!N$13&gt;=$C939),1,0)</f>
        <v>0</v>
      </c>
      <c r="M939" s="11">
        <f>IF(AND($N939&gt;' '!O$13,' '!O$13&gt;=$C939),1,0)</f>
        <v>0</v>
      </c>
      <c r="N939" s="25">
        <v>5628000</v>
      </c>
      <c r="O939" s="17">
        <v>4059200</v>
      </c>
      <c r="P939" s="17">
        <v>4059200</v>
      </c>
      <c r="Q939" s="17">
        <v>4059200</v>
      </c>
      <c r="R939" s="17">
        <v>4059200</v>
      </c>
      <c r="S939" s="17">
        <v>4059200</v>
      </c>
      <c r="T939" s="17">
        <v>4059200</v>
      </c>
      <c r="U939" s="17">
        <v>4059200</v>
      </c>
      <c r="V939" s="17">
        <v>4059200</v>
      </c>
      <c r="W939" s="17">
        <v>4059200</v>
      </c>
      <c r="X939" s="17">
        <v>4059200</v>
      </c>
    </row>
    <row r="940" spans="2:24">
      <c r="B940" s="20">
        <v>3</v>
      </c>
      <c r="C940" s="26">
        <v>5628000</v>
      </c>
      <c r="D940" s="11">
        <f>IF(AND($N940&gt;' '!F$13,' '!F$13&gt;=$C940),1,0)</f>
        <v>0</v>
      </c>
      <c r="E940" s="11">
        <f>IF(AND($N940&gt;' '!G$13,' '!G$13&gt;=$C940),1,0)</f>
        <v>0</v>
      </c>
      <c r="F940" s="11">
        <f>IF(AND($N940&gt;' '!H$13,' '!H$13&gt;=$C940),1,0)</f>
        <v>0</v>
      </c>
      <c r="G940" s="11">
        <f>IF(AND($N940&gt;' '!I$13,' '!I$13&gt;=$C940),1,0)</f>
        <v>0</v>
      </c>
      <c r="H940" s="11">
        <f>IF(AND($N940&gt;' '!J$13,' '!J$13&gt;=$C940),1,0)</f>
        <v>0</v>
      </c>
      <c r="I940" s="11">
        <f>IF(AND($N940&gt;' '!K$13,' '!K$13&gt;=$C940),1,0)</f>
        <v>0</v>
      </c>
      <c r="J940" s="11">
        <f>IF(AND($N940&gt;' '!L$13,' '!L$13&gt;=$C940),1,0)</f>
        <v>0</v>
      </c>
      <c r="K940" s="11">
        <f>IF(AND($N940&gt;' '!M$13,' '!M$13&gt;=$C940),1,0)</f>
        <v>0</v>
      </c>
      <c r="L940" s="11">
        <f>IF(AND($N940&gt;' '!N$13,' '!N$13&gt;=$C940),1,0)</f>
        <v>0</v>
      </c>
      <c r="M940" s="11">
        <f>IF(AND($N940&gt;' '!O$13,' '!O$13&gt;=$C940),1,0)</f>
        <v>0</v>
      </c>
      <c r="N940" s="26">
        <v>5632000</v>
      </c>
      <c r="O940" s="17">
        <v>4062400</v>
      </c>
      <c r="P940" s="17">
        <v>4062400</v>
      </c>
      <c r="Q940" s="17">
        <v>4062400</v>
      </c>
      <c r="R940" s="17">
        <v>4062400</v>
      </c>
      <c r="S940" s="17">
        <v>4062400</v>
      </c>
      <c r="T940" s="17">
        <v>4062400</v>
      </c>
      <c r="U940" s="17">
        <v>4062400</v>
      </c>
      <c r="V940" s="17">
        <v>4062400</v>
      </c>
      <c r="W940" s="17">
        <v>4062400</v>
      </c>
      <c r="X940" s="17">
        <v>4062400</v>
      </c>
    </row>
    <row r="941" spans="2:24">
      <c r="B941" s="20">
        <v>4</v>
      </c>
      <c r="C941" s="25">
        <v>5632000</v>
      </c>
      <c r="D941" s="11">
        <f>IF(AND($N941&gt;' '!F$13,' '!F$13&gt;=$C941),1,0)</f>
        <v>0</v>
      </c>
      <c r="E941" s="11">
        <f>IF(AND($N941&gt;' '!G$13,' '!G$13&gt;=$C941),1,0)</f>
        <v>0</v>
      </c>
      <c r="F941" s="11">
        <f>IF(AND($N941&gt;' '!H$13,' '!H$13&gt;=$C941),1,0)</f>
        <v>0</v>
      </c>
      <c r="G941" s="11">
        <f>IF(AND($N941&gt;' '!I$13,' '!I$13&gt;=$C941),1,0)</f>
        <v>0</v>
      </c>
      <c r="H941" s="11">
        <f>IF(AND($N941&gt;' '!J$13,' '!J$13&gt;=$C941),1,0)</f>
        <v>0</v>
      </c>
      <c r="I941" s="11">
        <f>IF(AND($N941&gt;' '!K$13,' '!K$13&gt;=$C941),1,0)</f>
        <v>0</v>
      </c>
      <c r="J941" s="11">
        <f>IF(AND($N941&gt;' '!L$13,' '!L$13&gt;=$C941),1,0)</f>
        <v>0</v>
      </c>
      <c r="K941" s="11">
        <f>IF(AND($N941&gt;' '!M$13,' '!M$13&gt;=$C941),1,0)</f>
        <v>0</v>
      </c>
      <c r="L941" s="11">
        <f>IF(AND($N941&gt;' '!N$13,' '!N$13&gt;=$C941),1,0)</f>
        <v>0</v>
      </c>
      <c r="M941" s="11">
        <f>IF(AND($N941&gt;' '!O$13,' '!O$13&gt;=$C941),1,0)</f>
        <v>0</v>
      </c>
      <c r="N941" s="25">
        <v>5636000</v>
      </c>
      <c r="O941" s="17">
        <v>4065600</v>
      </c>
      <c r="P941" s="17">
        <v>4065600</v>
      </c>
      <c r="Q941" s="17">
        <v>4065600</v>
      </c>
      <c r="R941" s="17">
        <v>4065600</v>
      </c>
      <c r="S941" s="17">
        <v>4065600</v>
      </c>
      <c r="T941" s="17">
        <v>4065600</v>
      </c>
      <c r="U941" s="17">
        <v>4065600</v>
      </c>
      <c r="V941" s="17">
        <v>4065600</v>
      </c>
      <c r="W941" s="17">
        <v>4065600</v>
      </c>
      <c r="X941" s="17">
        <v>4065600</v>
      </c>
    </row>
    <row r="942" spans="2:24">
      <c r="B942" s="18">
        <v>5</v>
      </c>
      <c r="C942" s="25">
        <v>5636000</v>
      </c>
      <c r="D942" s="11">
        <f>IF(AND($N942&gt;' '!F$13,' '!F$13&gt;=$C942),1,0)</f>
        <v>0</v>
      </c>
      <c r="E942" s="11">
        <f>IF(AND($N942&gt;' '!G$13,' '!G$13&gt;=$C942),1,0)</f>
        <v>0</v>
      </c>
      <c r="F942" s="11">
        <f>IF(AND($N942&gt;' '!H$13,' '!H$13&gt;=$C942),1,0)</f>
        <v>0</v>
      </c>
      <c r="G942" s="11">
        <f>IF(AND($N942&gt;' '!I$13,' '!I$13&gt;=$C942),1,0)</f>
        <v>0</v>
      </c>
      <c r="H942" s="11">
        <f>IF(AND($N942&gt;' '!J$13,' '!J$13&gt;=$C942),1,0)</f>
        <v>0</v>
      </c>
      <c r="I942" s="11">
        <f>IF(AND($N942&gt;' '!K$13,' '!K$13&gt;=$C942),1,0)</f>
        <v>0</v>
      </c>
      <c r="J942" s="11">
        <f>IF(AND($N942&gt;' '!L$13,' '!L$13&gt;=$C942),1,0)</f>
        <v>0</v>
      </c>
      <c r="K942" s="11">
        <f>IF(AND($N942&gt;' '!M$13,' '!M$13&gt;=$C942),1,0)</f>
        <v>0</v>
      </c>
      <c r="L942" s="11">
        <f>IF(AND($N942&gt;' '!N$13,' '!N$13&gt;=$C942),1,0)</f>
        <v>0</v>
      </c>
      <c r="M942" s="11">
        <f>IF(AND($N942&gt;' '!O$13,' '!O$13&gt;=$C942),1,0)</f>
        <v>0</v>
      </c>
      <c r="N942" s="25">
        <v>5640000</v>
      </c>
      <c r="O942" s="17">
        <v>4068800</v>
      </c>
      <c r="P942" s="17">
        <v>4068800</v>
      </c>
      <c r="Q942" s="17">
        <v>4068800</v>
      </c>
      <c r="R942" s="17">
        <v>4068800</v>
      </c>
      <c r="S942" s="17">
        <v>4068800</v>
      </c>
      <c r="T942" s="17">
        <v>4068800</v>
      </c>
      <c r="U942" s="17">
        <v>4068800</v>
      </c>
      <c r="V942" s="17">
        <v>4068800</v>
      </c>
      <c r="W942" s="17">
        <v>4068800</v>
      </c>
      <c r="X942" s="17">
        <v>4068800</v>
      </c>
    </row>
    <row r="943" spans="2:24">
      <c r="B943" s="20">
        <v>1</v>
      </c>
      <c r="C943" s="25">
        <v>5640000</v>
      </c>
      <c r="D943" s="11">
        <f>IF(AND($N943&gt;' '!F$13,' '!F$13&gt;=$C943),1,0)</f>
        <v>0</v>
      </c>
      <c r="E943" s="11">
        <f>IF(AND($N943&gt;' '!G$13,' '!G$13&gt;=$C943),1,0)</f>
        <v>0</v>
      </c>
      <c r="F943" s="11">
        <f>IF(AND($N943&gt;' '!H$13,' '!H$13&gt;=$C943),1,0)</f>
        <v>0</v>
      </c>
      <c r="G943" s="11">
        <f>IF(AND($N943&gt;' '!I$13,' '!I$13&gt;=$C943),1,0)</f>
        <v>0</v>
      </c>
      <c r="H943" s="11">
        <f>IF(AND($N943&gt;' '!J$13,' '!J$13&gt;=$C943),1,0)</f>
        <v>0</v>
      </c>
      <c r="I943" s="11">
        <f>IF(AND($N943&gt;' '!K$13,' '!K$13&gt;=$C943),1,0)</f>
        <v>0</v>
      </c>
      <c r="J943" s="11">
        <f>IF(AND($N943&gt;' '!L$13,' '!L$13&gt;=$C943),1,0)</f>
        <v>0</v>
      </c>
      <c r="K943" s="11">
        <f>IF(AND($N943&gt;' '!M$13,' '!M$13&gt;=$C943),1,0)</f>
        <v>0</v>
      </c>
      <c r="L943" s="11">
        <f>IF(AND($N943&gt;' '!N$13,' '!N$13&gt;=$C943),1,0)</f>
        <v>0</v>
      </c>
      <c r="M943" s="11">
        <f>IF(AND($N943&gt;' '!O$13,' '!O$13&gt;=$C943),1,0)</f>
        <v>0</v>
      </c>
      <c r="N943" s="25">
        <v>5644000</v>
      </c>
      <c r="O943" s="17">
        <v>4072000</v>
      </c>
      <c r="P943" s="17">
        <v>4072000</v>
      </c>
      <c r="Q943" s="17">
        <v>4072000</v>
      </c>
      <c r="R943" s="17">
        <v>4072000</v>
      </c>
      <c r="S943" s="17">
        <v>4072000</v>
      </c>
      <c r="T943" s="17">
        <v>4072000</v>
      </c>
      <c r="U943" s="17">
        <v>4072000</v>
      </c>
      <c r="V943" s="17">
        <v>4072000</v>
      </c>
      <c r="W943" s="17">
        <v>4072000</v>
      </c>
      <c r="X943" s="17">
        <v>4072000</v>
      </c>
    </row>
    <row r="944" spans="2:24">
      <c r="B944" s="20">
        <v>2</v>
      </c>
      <c r="C944" s="25">
        <v>5644000</v>
      </c>
      <c r="D944" s="11">
        <f>IF(AND($N944&gt;' '!F$13,' '!F$13&gt;=$C944),1,0)</f>
        <v>0</v>
      </c>
      <c r="E944" s="11">
        <f>IF(AND($N944&gt;' '!G$13,' '!G$13&gt;=$C944),1,0)</f>
        <v>0</v>
      </c>
      <c r="F944" s="11">
        <f>IF(AND($N944&gt;' '!H$13,' '!H$13&gt;=$C944),1,0)</f>
        <v>0</v>
      </c>
      <c r="G944" s="11">
        <f>IF(AND($N944&gt;' '!I$13,' '!I$13&gt;=$C944),1,0)</f>
        <v>0</v>
      </c>
      <c r="H944" s="11">
        <f>IF(AND($N944&gt;' '!J$13,' '!J$13&gt;=$C944),1,0)</f>
        <v>0</v>
      </c>
      <c r="I944" s="11">
        <f>IF(AND($N944&gt;' '!K$13,' '!K$13&gt;=$C944),1,0)</f>
        <v>0</v>
      </c>
      <c r="J944" s="11">
        <f>IF(AND($N944&gt;' '!L$13,' '!L$13&gt;=$C944),1,0)</f>
        <v>0</v>
      </c>
      <c r="K944" s="11">
        <f>IF(AND($N944&gt;' '!M$13,' '!M$13&gt;=$C944),1,0)</f>
        <v>0</v>
      </c>
      <c r="L944" s="11">
        <f>IF(AND($N944&gt;' '!N$13,' '!N$13&gt;=$C944),1,0)</f>
        <v>0</v>
      </c>
      <c r="M944" s="11">
        <f>IF(AND($N944&gt;' '!O$13,' '!O$13&gt;=$C944),1,0)</f>
        <v>0</v>
      </c>
      <c r="N944" s="25">
        <v>5648000</v>
      </c>
      <c r="O944" s="17">
        <v>4075200</v>
      </c>
      <c r="P944" s="17">
        <v>4075200</v>
      </c>
      <c r="Q944" s="17">
        <v>4075200</v>
      </c>
      <c r="R944" s="17">
        <v>4075200</v>
      </c>
      <c r="S944" s="17">
        <v>4075200</v>
      </c>
      <c r="T944" s="17">
        <v>4075200</v>
      </c>
      <c r="U944" s="17">
        <v>4075200</v>
      </c>
      <c r="V944" s="17">
        <v>4075200</v>
      </c>
      <c r="W944" s="17">
        <v>4075200</v>
      </c>
      <c r="X944" s="17">
        <v>4075200</v>
      </c>
    </row>
    <row r="945" spans="2:24">
      <c r="B945" s="20">
        <v>3</v>
      </c>
      <c r="C945" s="26">
        <v>5648000</v>
      </c>
      <c r="D945" s="11">
        <f>IF(AND($N945&gt;' '!F$13,' '!F$13&gt;=$C945),1,0)</f>
        <v>0</v>
      </c>
      <c r="E945" s="11">
        <f>IF(AND($N945&gt;' '!G$13,' '!G$13&gt;=$C945),1,0)</f>
        <v>0</v>
      </c>
      <c r="F945" s="11">
        <f>IF(AND($N945&gt;' '!H$13,' '!H$13&gt;=$C945),1,0)</f>
        <v>0</v>
      </c>
      <c r="G945" s="11">
        <f>IF(AND($N945&gt;' '!I$13,' '!I$13&gt;=$C945),1,0)</f>
        <v>0</v>
      </c>
      <c r="H945" s="11">
        <f>IF(AND($N945&gt;' '!J$13,' '!J$13&gt;=$C945),1,0)</f>
        <v>0</v>
      </c>
      <c r="I945" s="11">
        <f>IF(AND($N945&gt;' '!K$13,' '!K$13&gt;=$C945),1,0)</f>
        <v>0</v>
      </c>
      <c r="J945" s="11">
        <f>IF(AND($N945&gt;' '!L$13,' '!L$13&gt;=$C945),1,0)</f>
        <v>0</v>
      </c>
      <c r="K945" s="11">
        <f>IF(AND($N945&gt;' '!M$13,' '!M$13&gt;=$C945),1,0)</f>
        <v>0</v>
      </c>
      <c r="L945" s="11">
        <f>IF(AND($N945&gt;' '!N$13,' '!N$13&gt;=$C945),1,0)</f>
        <v>0</v>
      </c>
      <c r="M945" s="11">
        <f>IF(AND($N945&gt;' '!O$13,' '!O$13&gt;=$C945),1,0)</f>
        <v>0</v>
      </c>
      <c r="N945" s="26">
        <v>5652000</v>
      </c>
      <c r="O945" s="17">
        <v>4078400</v>
      </c>
      <c r="P945" s="17">
        <v>4078400</v>
      </c>
      <c r="Q945" s="17">
        <v>4078400</v>
      </c>
      <c r="R945" s="17">
        <v>4078400</v>
      </c>
      <c r="S945" s="17">
        <v>4078400</v>
      </c>
      <c r="T945" s="17">
        <v>4078400</v>
      </c>
      <c r="U945" s="17">
        <v>4078400</v>
      </c>
      <c r="V945" s="17">
        <v>4078400</v>
      </c>
      <c r="W945" s="17">
        <v>4078400</v>
      </c>
      <c r="X945" s="17">
        <v>4078400</v>
      </c>
    </row>
    <row r="946" spans="2:24">
      <c r="B946" s="20">
        <v>4</v>
      </c>
      <c r="C946" s="25">
        <v>5652000</v>
      </c>
      <c r="D946" s="11">
        <f>IF(AND($N946&gt;' '!F$13,' '!F$13&gt;=$C946),1,0)</f>
        <v>0</v>
      </c>
      <c r="E946" s="11">
        <f>IF(AND($N946&gt;' '!G$13,' '!G$13&gt;=$C946),1,0)</f>
        <v>0</v>
      </c>
      <c r="F946" s="11">
        <f>IF(AND($N946&gt;' '!H$13,' '!H$13&gt;=$C946),1,0)</f>
        <v>0</v>
      </c>
      <c r="G946" s="11">
        <f>IF(AND($N946&gt;' '!I$13,' '!I$13&gt;=$C946),1,0)</f>
        <v>0</v>
      </c>
      <c r="H946" s="11">
        <f>IF(AND($N946&gt;' '!J$13,' '!J$13&gt;=$C946),1,0)</f>
        <v>0</v>
      </c>
      <c r="I946" s="11">
        <f>IF(AND($N946&gt;' '!K$13,' '!K$13&gt;=$C946),1,0)</f>
        <v>0</v>
      </c>
      <c r="J946" s="11">
        <f>IF(AND($N946&gt;' '!L$13,' '!L$13&gt;=$C946),1,0)</f>
        <v>0</v>
      </c>
      <c r="K946" s="11">
        <f>IF(AND($N946&gt;' '!M$13,' '!M$13&gt;=$C946),1,0)</f>
        <v>0</v>
      </c>
      <c r="L946" s="11">
        <f>IF(AND($N946&gt;' '!N$13,' '!N$13&gt;=$C946),1,0)</f>
        <v>0</v>
      </c>
      <c r="M946" s="11">
        <f>IF(AND($N946&gt;' '!O$13,' '!O$13&gt;=$C946),1,0)</f>
        <v>0</v>
      </c>
      <c r="N946" s="25">
        <v>5656000</v>
      </c>
      <c r="O946" s="17">
        <v>4081600</v>
      </c>
      <c r="P946" s="17">
        <v>4081600</v>
      </c>
      <c r="Q946" s="17">
        <v>4081600</v>
      </c>
      <c r="R946" s="17">
        <v>4081600</v>
      </c>
      <c r="S946" s="17">
        <v>4081600</v>
      </c>
      <c r="T946" s="17">
        <v>4081600</v>
      </c>
      <c r="U946" s="17">
        <v>4081600</v>
      </c>
      <c r="V946" s="17">
        <v>4081600</v>
      </c>
      <c r="W946" s="17">
        <v>4081600</v>
      </c>
      <c r="X946" s="17">
        <v>4081600</v>
      </c>
    </row>
    <row r="947" spans="2:24">
      <c r="B947" s="18">
        <v>5</v>
      </c>
      <c r="C947" s="25">
        <v>5656000</v>
      </c>
      <c r="D947" s="11">
        <f>IF(AND($N947&gt;' '!F$13,' '!F$13&gt;=$C947),1,0)</f>
        <v>0</v>
      </c>
      <c r="E947" s="11">
        <f>IF(AND($N947&gt;' '!G$13,' '!G$13&gt;=$C947),1,0)</f>
        <v>0</v>
      </c>
      <c r="F947" s="11">
        <f>IF(AND($N947&gt;' '!H$13,' '!H$13&gt;=$C947),1,0)</f>
        <v>0</v>
      </c>
      <c r="G947" s="11">
        <f>IF(AND($N947&gt;' '!I$13,' '!I$13&gt;=$C947),1,0)</f>
        <v>0</v>
      </c>
      <c r="H947" s="11">
        <f>IF(AND($N947&gt;' '!J$13,' '!J$13&gt;=$C947),1,0)</f>
        <v>0</v>
      </c>
      <c r="I947" s="11">
        <f>IF(AND($N947&gt;' '!K$13,' '!K$13&gt;=$C947),1,0)</f>
        <v>0</v>
      </c>
      <c r="J947" s="11">
        <f>IF(AND($N947&gt;' '!L$13,' '!L$13&gt;=$C947),1,0)</f>
        <v>0</v>
      </c>
      <c r="K947" s="11">
        <f>IF(AND($N947&gt;' '!M$13,' '!M$13&gt;=$C947),1,0)</f>
        <v>0</v>
      </c>
      <c r="L947" s="11">
        <f>IF(AND($N947&gt;' '!N$13,' '!N$13&gt;=$C947),1,0)</f>
        <v>0</v>
      </c>
      <c r="M947" s="11">
        <f>IF(AND($N947&gt;' '!O$13,' '!O$13&gt;=$C947),1,0)</f>
        <v>0</v>
      </c>
      <c r="N947" s="25">
        <v>5660000</v>
      </c>
      <c r="O947" s="17">
        <v>4084800</v>
      </c>
      <c r="P947" s="17">
        <v>4084800</v>
      </c>
      <c r="Q947" s="17">
        <v>4084800</v>
      </c>
      <c r="R947" s="17">
        <v>4084800</v>
      </c>
      <c r="S947" s="17">
        <v>4084800</v>
      </c>
      <c r="T947" s="17">
        <v>4084800</v>
      </c>
      <c r="U947" s="17">
        <v>4084800</v>
      </c>
      <c r="V947" s="17">
        <v>4084800</v>
      </c>
      <c r="W947" s="17">
        <v>4084800</v>
      </c>
      <c r="X947" s="17">
        <v>4084800</v>
      </c>
    </row>
    <row r="948" spans="2:24">
      <c r="B948" s="20">
        <v>1</v>
      </c>
      <c r="C948" s="25">
        <v>5660000</v>
      </c>
      <c r="D948" s="11">
        <f>IF(AND($N948&gt;' '!F$13,' '!F$13&gt;=$C948),1,0)</f>
        <v>0</v>
      </c>
      <c r="E948" s="11">
        <f>IF(AND($N948&gt;' '!G$13,' '!G$13&gt;=$C948),1,0)</f>
        <v>0</v>
      </c>
      <c r="F948" s="11">
        <f>IF(AND($N948&gt;' '!H$13,' '!H$13&gt;=$C948),1,0)</f>
        <v>0</v>
      </c>
      <c r="G948" s="11">
        <f>IF(AND($N948&gt;' '!I$13,' '!I$13&gt;=$C948),1,0)</f>
        <v>0</v>
      </c>
      <c r="H948" s="11">
        <f>IF(AND($N948&gt;' '!J$13,' '!J$13&gt;=$C948),1,0)</f>
        <v>0</v>
      </c>
      <c r="I948" s="11">
        <f>IF(AND($N948&gt;' '!K$13,' '!K$13&gt;=$C948),1,0)</f>
        <v>0</v>
      </c>
      <c r="J948" s="11">
        <f>IF(AND($N948&gt;' '!L$13,' '!L$13&gt;=$C948),1,0)</f>
        <v>0</v>
      </c>
      <c r="K948" s="11">
        <f>IF(AND($N948&gt;' '!M$13,' '!M$13&gt;=$C948),1,0)</f>
        <v>0</v>
      </c>
      <c r="L948" s="11">
        <f>IF(AND($N948&gt;' '!N$13,' '!N$13&gt;=$C948),1,0)</f>
        <v>0</v>
      </c>
      <c r="M948" s="11">
        <f>IF(AND($N948&gt;' '!O$13,' '!O$13&gt;=$C948),1,0)</f>
        <v>0</v>
      </c>
      <c r="N948" s="25">
        <v>5664000</v>
      </c>
      <c r="O948" s="17">
        <v>4088000</v>
      </c>
      <c r="P948" s="17">
        <v>4088000</v>
      </c>
      <c r="Q948" s="17">
        <v>4088000</v>
      </c>
      <c r="R948" s="17">
        <v>4088000</v>
      </c>
      <c r="S948" s="17">
        <v>4088000</v>
      </c>
      <c r="T948" s="17">
        <v>4088000</v>
      </c>
      <c r="U948" s="17">
        <v>4088000</v>
      </c>
      <c r="V948" s="17">
        <v>4088000</v>
      </c>
      <c r="W948" s="17">
        <v>4088000</v>
      </c>
      <c r="X948" s="17">
        <v>4088000</v>
      </c>
    </row>
    <row r="949" spans="2:24">
      <c r="B949" s="20">
        <v>2</v>
      </c>
      <c r="C949" s="25">
        <v>5664000</v>
      </c>
      <c r="D949" s="11">
        <f>IF(AND($N949&gt;' '!F$13,' '!F$13&gt;=$C949),1,0)</f>
        <v>0</v>
      </c>
      <c r="E949" s="11">
        <f>IF(AND($N949&gt;' '!G$13,' '!G$13&gt;=$C949),1,0)</f>
        <v>0</v>
      </c>
      <c r="F949" s="11">
        <f>IF(AND($N949&gt;' '!H$13,' '!H$13&gt;=$C949),1,0)</f>
        <v>0</v>
      </c>
      <c r="G949" s="11">
        <f>IF(AND($N949&gt;' '!I$13,' '!I$13&gt;=$C949),1,0)</f>
        <v>0</v>
      </c>
      <c r="H949" s="11">
        <f>IF(AND($N949&gt;' '!J$13,' '!J$13&gt;=$C949),1,0)</f>
        <v>0</v>
      </c>
      <c r="I949" s="11">
        <f>IF(AND($N949&gt;' '!K$13,' '!K$13&gt;=$C949),1,0)</f>
        <v>0</v>
      </c>
      <c r="J949" s="11">
        <f>IF(AND($N949&gt;' '!L$13,' '!L$13&gt;=$C949),1,0)</f>
        <v>0</v>
      </c>
      <c r="K949" s="11">
        <f>IF(AND($N949&gt;' '!M$13,' '!M$13&gt;=$C949),1,0)</f>
        <v>0</v>
      </c>
      <c r="L949" s="11">
        <f>IF(AND($N949&gt;' '!N$13,' '!N$13&gt;=$C949),1,0)</f>
        <v>0</v>
      </c>
      <c r="M949" s="11">
        <f>IF(AND($N949&gt;' '!O$13,' '!O$13&gt;=$C949),1,0)</f>
        <v>0</v>
      </c>
      <c r="N949" s="25">
        <v>5668000</v>
      </c>
      <c r="O949" s="17">
        <v>4091200</v>
      </c>
      <c r="P949" s="17">
        <v>4091200</v>
      </c>
      <c r="Q949" s="17">
        <v>4091200</v>
      </c>
      <c r="R949" s="17">
        <v>4091200</v>
      </c>
      <c r="S949" s="17">
        <v>4091200</v>
      </c>
      <c r="T949" s="17">
        <v>4091200</v>
      </c>
      <c r="U949" s="17">
        <v>4091200</v>
      </c>
      <c r="V949" s="17">
        <v>4091200</v>
      </c>
      <c r="W949" s="17">
        <v>4091200</v>
      </c>
      <c r="X949" s="17">
        <v>4091200</v>
      </c>
    </row>
    <row r="950" spans="2:24">
      <c r="B950" s="20">
        <v>3</v>
      </c>
      <c r="C950" s="26">
        <v>5668000</v>
      </c>
      <c r="D950" s="11">
        <f>IF(AND($N950&gt;' '!F$13,' '!F$13&gt;=$C950),1,0)</f>
        <v>0</v>
      </c>
      <c r="E950" s="11">
        <f>IF(AND($N950&gt;' '!G$13,' '!G$13&gt;=$C950),1,0)</f>
        <v>0</v>
      </c>
      <c r="F950" s="11">
        <f>IF(AND($N950&gt;' '!H$13,' '!H$13&gt;=$C950),1,0)</f>
        <v>0</v>
      </c>
      <c r="G950" s="11">
        <f>IF(AND($N950&gt;' '!I$13,' '!I$13&gt;=$C950),1,0)</f>
        <v>0</v>
      </c>
      <c r="H950" s="11">
        <f>IF(AND($N950&gt;' '!J$13,' '!J$13&gt;=$C950),1,0)</f>
        <v>0</v>
      </c>
      <c r="I950" s="11">
        <f>IF(AND($N950&gt;' '!K$13,' '!K$13&gt;=$C950),1,0)</f>
        <v>0</v>
      </c>
      <c r="J950" s="11">
        <f>IF(AND($N950&gt;' '!L$13,' '!L$13&gt;=$C950),1,0)</f>
        <v>0</v>
      </c>
      <c r="K950" s="11">
        <f>IF(AND($N950&gt;' '!M$13,' '!M$13&gt;=$C950),1,0)</f>
        <v>0</v>
      </c>
      <c r="L950" s="11">
        <f>IF(AND($N950&gt;' '!N$13,' '!N$13&gt;=$C950),1,0)</f>
        <v>0</v>
      </c>
      <c r="M950" s="11">
        <f>IF(AND($N950&gt;' '!O$13,' '!O$13&gt;=$C950),1,0)</f>
        <v>0</v>
      </c>
      <c r="N950" s="26">
        <v>5672000</v>
      </c>
      <c r="O950" s="17">
        <v>4094400</v>
      </c>
      <c r="P950" s="17">
        <v>4094400</v>
      </c>
      <c r="Q950" s="17">
        <v>4094400</v>
      </c>
      <c r="R950" s="17">
        <v>4094400</v>
      </c>
      <c r="S950" s="17">
        <v>4094400</v>
      </c>
      <c r="T950" s="17">
        <v>4094400</v>
      </c>
      <c r="U950" s="17">
        <v>4094400</v>
      </c>
      <c r="V950" s="17">
        <v>4094400</v>
      </c>
      <c r="W950" s="17">
        <v>4094400</v>
      </c>
      <c r="X950" s="17">
        <v>4094400</v>
      </c>
    </row>
    <row r="951" spans="2:24">
      <c r="B951" s="20">
        <v>4</v>
      </c>
      <c r="C951" s="25">
        <v>5672000</v>
      </c>
      <c r="D951" s="11">
        <f>IF(AND($N951&gt;' '!F$13,' '!F$13&gt;=$C951),1,0)</f>
        <v>0</v>
      </c>
      <c r="E951" s="11">
        <f>IF(AND($N951&gt;' '!G$13,' '!G$13&gt;=$C951),1,0)</f>
        <v>0</v>
      </c>
      <c r="F951" s="11">
        <f>IF(AND($N951&gt;' '!H$13,' '!H$13&gt;=$C951),1,0)</f>
        <v>0</v>
      </c>
      <c r="G951" s="11">
        <f>IF(AND($N951&gt;' '!I$13,' '!I$13&gt;=$C951),1,0)</f>
        <v>0</v>
      </c>
      <c r="H951" s="11">
        <f>IF(AND($N951&gt;' '!J$13,' '!J$13&gt;=$C951),1,0)</f>
        <v>0</v>
      </c>
      <c r="I951" s="11">
        <f>IF(AND($N951&gt;' '!K$13,' '!K$13&gt;=$C951),1,0)</f>
        <v>0</v>
      </c>
      <c r="J951" s="11">
        <f>IF(AND($N951&gt;' '!L$13,' '!L$13&gt;=$C951),1,0)</f>
        <v>0</v>
      </c>
      <c r="K951" s="11">
        <f>IF(AND($N951&gt;' '!M$13,' '!M$13&gt;=$C951),1,0)</f>
        <v>0</v>
      </c>
      <c r="L951" s="11">
        <f>IF(AND($N951&gt;' '!N$13,' '!N$13&gt;=$C951),1,0)</f>
        <v>0</v>
      </c>
      <c r="M951" s="11">
        <f>IF(AND($N951&gt;' '!O$13,' '!O$13&gt;=$C951),1,0)</f>
        <v>0</v>
      </c>
      <c r="N951" s="25">
        <v>5676000</v>
      </c>
      <c r="O951" s="17">
        <v>4097600</v>
      </c>
      <c r="P951" s="17">
        <v>4097600</v>
      </c>
      <c r="Q951" s="17">
        <v>4097600</v>
      </c>
      <c r="R951" s="17">
        <v>4097600</v>
      </c>
      <c r="S951" s="17">
        <v>4097600</v>
      </c>
      <c r="T951" s="17">
        <v>4097600</v>
      </c>
      <c r="U951" s="17">
        <v>4097600</v>
      </c>
      <c r="V951" s="17">
        <v>4097600</v>
      </c>
      <c r="W951" s="17">
        <v>4097600</v>
      </c>
      <c r="X951" s="17">
        <v>4097600</v>
      </c>
    </row>
    <row r="952" spans="2:24">
      <c r="B952" s="18">
        <v>5</v>
      </c>
      <c r="C952" s="25">
        <v>5676000</v>
      </c>
      <c r="D952" s="11">
        <f>IF(AND($N952&gt;' '!F$13,' '!F$13&gt;=$C952),1,0)</f>
        <v>0</v>
      </c>
      <c r="E952" s="11">
        <f>IF(AND($N952&gt;' '!G$13,' '!G$13&gt;=$C952),1,0)</f>
        <v>0</v>
      </c>
      <c r="F952" s="11">
        <f>IF(AND($N952&gt;' '!H$13,' '!H$13&gt;=$C952),1,0)</f>
        <v>0</v>
      </c>
      <c r="G952" s="11">
        <f>IF(AND($N952&gt;' '!I$13,' '!I$13&gt;=$C952),1,0)</f>
        <v>0</v>
      </c>
      <c r="H952" s="11">
        <f>IF(AND($N952&gt;' '!J$13,' '!J$13&gt;=$C952),1,0)</f>
        <v>0</v>
      </c>
      <c r="I952" s="11">
        <f>IF(AND($N952&gt;' '!K$13,' '!K$13&gt;=$C952),1,0)</f>
        <v>0</v>
      </c>
      <c r="J952" s="11">
        <f>IF(AND($N952&gt;' '!L$13,' '!L$13&gt;=$C952),1,0)</f>
        <v>0</v>
      </c>
      <c r="K952" s="11">
        <f>IF(AND($N952&gt;' '!M$13,' '!M$13&gt;=$C952),1,0)</f>
        <v>0</v>
      </c>
      <c r="L952" s="11">
        <f>IF(AND($N952&gt;' '!N$13,' '!N$13&gt;=$C952),1,0)</f>
        <v>0</v>
      </c>
      <c r="M952" s="11">
        <f>IF(AND($N952&gt;' '!O$13,' '!O$13&gt;=$C952),1,0)</f>
        <v>0</v>
      </c>
      <c r="N952" s="25">
        <v>5680000</v>
      </c>
      <c r="O952" s="17">
        <v>4100800</v>
      </c>
      <c r="P952" s="17">
        <v>4100800</v>
      </c>
      <c r="Q952" s="17">
        <v>4100800</v>
      </c>
      <c r="R952" s="17">
        <v>4100800</v>
      </c>
      <c r="S952" s="17">
        <v>4100800</v>
      </c>
      <c r="T952" s="17">
        <v>4100800</v>
      </c>
      <c r="U952" s="17">
        <v>4100800</v>
      </c>
      <c r="V952" s="17">
        <v>4100800</v>
      </c>
      <c r="W952" s="17">
        <v>4100800</v>
      </c>
      <c r="X952" s="17">
        <v>4100800</v>
      </c>
    </row>
    <row r="953" spans="2:24">
      <c r="B953" s="20">
        <v>1</v>
      </c>
      <c r="C953" s="25">
        <v>5680000</v>
      </c>
      <c r="D953" s="11">
        <f>IF(AND($N953&gt;' '!F$13,' '!F$13&gt;=$C953),1,0)</f>
        <v>0</v>
      </c>
      <c r="E953" s="11">
        <f>IF(AND($N953&gt;' '!G$13,' '!G$13&gt;=$C953),1,0)</f>
        <v>0</v>
      </c>
      <c r="F953" s="11">
        <f>IF(AND($N953&gt;' '!H$13,' '!H$13&gt;=$C953),1,0)</f>
        <v>0</v>
      </c>
      <c r="G953" s="11">
        <f>IF(AND($N953&gt;' '!I$13,' '!I$13&gt;=$C953),1,0)</f>
        <v>0</v>
      </c>
      <c r="H953" s="11">
        <f>IF(AND($N953&gt;' '!J$13,' '!J$13&gt;=$C953),1,0)</f>
        <v>0</v>
      </c>
      <c r="I953" s="11">
        <f>IF(AND($N953&gt;' '!K$13,' '!K$13&gt;=$C953),1,0)</f>
        <v>0</v>
      </c>
      <c r="J953" s="11">
        <f>IF(AND($N953&gt;' '!L$13,' '!L$13&gt;=$C953),1,0)</f>
        <v>0</v>
      </c>
      <c r="K953" s="11">
        <f>IF(AND($N953&gt;' '!M$13,' '!M$13&gt;=$C953),1,0)</f>
        <v>0</v>
      </c>
      <c r="L953" s="11">
        <f>IF(AND($N953&gt;' '!N$13,' '!N$13&gt;=$C953),1,0)</f>
        <v>0</v>
      </c>
      <c r="M953" s="11">
        <f>IF(AND($N953&gt;' '!O$13,' '!O$13&gt;=$C953),1,0)</f>
        <v>0</v>
      </c>
      <c r="N953" s="25">
        <v>5684000</v>
      </c>
      <c r="O953" s="17">
        <v>4104000</v>
      </c>
      <c r="P953" s="17">
        <v>4104000</v>
      </c>
      <c r="Q953" s="17">
        <v>4104000</v>
      </c>
      <c r="R953" s="17">
        <v>4104000</v>
      </c>
      <c r="S953" s="17">
        <v>4104000</v>
      </c>
      <c r="T953" s="17">
        <v>4104000</v>
      </c>
      <c r="U953" s="17">
        <v>4104000</v>
      </c>
      <c r="V953" s="17">
        <v>4104000</v>
      </c>
      <c r="W953" s="17">
        <v>4104000</v>
      </c>
      <c r="X953" s="17">
        <v>4104000</v>
      </c>
    </row>
    <row r="954" spans="2:24">
      <c r="B954" s="20">
        <v>2</v>
      </c>
      <c r="C954" s="25">
        <v>5684000</v>
      </c>
      <c r="D954" s="11">
        <f>IF(AND($N954&gt;' '!F$13,' '!F$13&gt;=$C954),1,0)</f>
        <v>0</v>
      </c>
      <c r="E954" s="11">
        <f>IF(AND($N954&gt;' '!G$13,' '!G$13&gt;=$C954),1,0)</f>
        <v>0</v>
      </c>
      <c r="F954" s="11">
        <f>IF(AND($N954&gt;' '!H$13,' '!H$13&gt;=$C954),1,0)</f>
        <v>0</v>
      </c>
      <c r="G954" s="11">
        <f>IF(AND($N954&gt;' '!I$13,' '!I$13&gt;=$C954),1,0)</f>
        <v>0</v>
      </c>
      <c r="H954" s="11">
        <f>IF(AND($N954&gt;' '!J$13,' '!J$13&gt;=$C954),1,0)</f>
        <v>0</v>
      </c>
      <c r="I954" s="11">
        <f>IF(AND($N954&gt;' '!K$13,' '!K$13&gt;=$C954),1,0)</f>
        <v>0</v>
      </c>
      <c r="J954" s="11">
        <f>IF(AND($N954&gt;' '!L$13,' '!L$13&gt;=$C954),1,0)</f>
        <v>0</v>
      </c>
      <c r="K954" s="11">
        <f>IF(AND($N954&gt;' '!M$13,' '!M$13&gt;=$C954),1,0)</f>
        <v>0</v>
      </c>
      <c r="L954" s="11">
        <f>IF(AND($N954&gt;' '!N$13,' '!N$13&gt;=$C954),1,0)</f>
        <v>0</v>
      </c>
      <c r="M954" s="11">
        <f>IF(AND($N954&gt;' '!O$13,' '!O$13&gt;=$C954),1,0)</f>
        <v>0</v>
      </c>
      <c r="N954" s="25">
        <v>5688000</v>
      </c>
      <c r="O954" s="17">
        <v>4107200</v>
      </c>
      <c r="P954" s="17">
        <v>4107200</v>
      </c>
      <c r="Q954" s="17">
        <v>4107200</v>
      </c>
      <c r="R954" s="17">
        <v>4107200</v>
      </c>
      <c r="S954" s="17">
        <v>4107200</v>
      </c>
      <c r="T954" s="17">
        <v>4107200</v>
      </c>
      <c r="U954" s="17">
        <v>4107200</v>
      </c>
      <c r="V954" s="17">
        <v>4107200</v>
      </c>
      <c r="W954" s="17">
        <v>4107200</v>
      </c>
      <c r="X954" s="17">
        <v>4107200</v>
      </c>
    </row>
    <row r="955" spans="2:24">
      <c r="B955" s="20">
        <v>3</v>
      </c>
      <c r="C955" s="26">
        <v>5688000</v>
      </c>
      <c r="D955" s="11">
        <f>IF(AND($N955&gt;' '!F$13,' '!F$13&gt;=$C955),1,0)</f>
        <v>0</v>
      </c>
      <c r="E955" s="11">
        <f>IF(AND($N955&gt;' '!G$13,' '!G$13&gt;=$C955),1,0)</f>
        <v>0</v>
      </c>
      <c r="F955" s="11">
        <f>IF(AND($N955&gt;' '!H$13,' '!H$13&gt;=$C955),1,0)</f>
        <v>0</v>
      </c>
      <c r="G955" s="11">
        <f>IF(AND($N955&gt;' '!I$13,' '!I$13&gt;=$C955),1,0)</f>
        <v>0</v>
      </c>
      <c r="H955" s="11">
        <f>IF(AND($N955&gt;' '!J$13,' '!J$13&gt;=$C955),1,0)</f>
        <v>0</v>
      </c>
      <c r="I955" s="11">
        <f>IF(AND($N955&gt;' '!K$13,' '!K$13&gt;=$C955),1,0)</f>
        <v>0</v>
      </c>
      <c r="J955" s="11">
        <f>IF(AND($N955&gt;' '!L$13,' '!L$13&gt;=$C955),1,0)</f>
        <v>0</v>
      </c>
      <c r="K955" s="11">
        <f>IF(AND($N955&gt;' '!M$13,' '!M$13&gt;=$C955),1,0)</f>
        <v>0</v>
      </c>
      <c r="L955" s="11">
        <f>IF(AND($N955&gt;' '!N$13,' '!N$13&gt;=$C955),1,0)</f>
        <v>0</v>
      </c>
      <c r="M955" s="11">
        <f>IF(AND($N955&gt;' '!O$13,' '!O$13&gt;=$C955),1,0)</f>
        <v>0</v>
      </c>
      <c r="N955" s="26">
        <v>5692000</v>
      </c>
      <c r="O955" s="17">
        <v>4110400</v>
      </c>
      <c r="P955" s="17">
        <v>4110400</v>
      </c>
      <c r="Q955" s="17">
        <v>4110400</v>
      </c>
      <c r="R955" s="17">
        <v>4110400</v>
      </c>
      <c r="S955" s="17">
        <v>4110400</v>
      </c>
      <c r="T955" s="17">
        <v>4110400</v>
      </c>
      <c r="U955" s="17">
        <v>4110400</v>
      </c>
      <c r="V955" s="17">
        <v>4110400</v>
      </c>
      <c r="W955" s="17">
        <v>4110400</v>
      </c>
      <c r="X955" s="17">
        <v>4110400</v>
      </c>
    </row>
    <row r="956" spans="2:24">
      <c r="B956" s="20">
        <v>4</v>
      </c>
      <c r="C956" s="25">
        <v>5692000</v>
      </c>
      <c r="D956" s="11">
        <f>IF(AND($N956&gt;' '!F$13,' '!F$13&gt;=$C956),1,0)</f>
        <v>0</v>
      </c>
      <c r="E956" s="11">
        <f>IF(AND($N956&gt;' '!G$13,' '!G$13&gt;=$C956),1,0)</f>
        <v>0</v>
      </c>
      <c r="F956" s="11">
        <f>IF(AND($N956&gt;' '!H$13,' '!H$13&gt;=$C956),1,0)</f>
        <v>0</v>
      </c>
      <c r="G956" s="11">
        <f>IF(AND($N956&gt;' '!I$13,' '!I$13&gt;=$C956),1,0)</f>
        <v>0</v>
      </c>
      <c r="H956" s="11">
        <f>IF(AND($N956&gt;' '!J$13,' '!J$13&gt;=$C956),1,0)</f>
        <v>0</v>
      </c>
      <c r="I956" s="11">
        <f>IF(AND($N956&gt;' '!K$13,' '!K$13&gt;=$C956),1,0)</f>
        <v>0</v>
      </c>
      <c r="J956" s="11">
        <f>IF(AND($N956&gt;' '!L$13,' '!L$13&gt;=$C956),1,0)</f>
        <v>0</v>
      </c>
      <c r="K956" s="11">
        <f>IF(AND($N956&gt;' '!M$13,' '!M$13&gt;=$C956),1,0)</f>
        <v>0</v>
      </c>
      <c r="L956" s="11">
        <f>IF(AND($N956&gt;' '!N$13,' '!N$13&gt;=$C956),1,0)</f>
        <v>0</v>
      </c>
      <c r="M956" s="11">
        <f>IF(AND($N956&gt;' '!O$13,' '!O$13&gt;=$C956),1,0)</f>
        <v>0</v>
      </c>
      <c r="N956" s="25">
        <v>5696000</v>
      </c>
      <c r="O956" s="17">
        <v>4113600</v>
      </c>
      <c r="P956" s="17">
        <v>4113600</v>
      </c>
      <c r="Q956" s="17">
        <v>4113600</v>
      </c>
      <c r="R956" s="17">
        <v>4113600</v>
      </c>
      <c r="S956" s="17">
        <v>4113600</v>
      </c>
      <c r="T956" s="17">
        <v>4113600</v>
      </c>
      <c r="U956" s="17">
        <v>4113600</v>
      </c>
      <c r="V956" s="17">
        <v>4113600</v>
      </c>
      <c r="W956" s="17">
        <v>4113600</v>
      </c>
      <c r="X956" s="17">
        <v>4113600</v>
      </c>
    </row>
    <row r="957" spans="2:24">
      <c r="B957" s="18">
        <v>5</v>
      </c>
      <c r="C957" s="25">
        <v>5696000</v>
      </c>
      <c r="D957" s="11">
        <f>IF(AND($N957&gt;' '!F$13,' '!F$13&gt;=$C957),1,0)</f>
        <v>0</v>
      </c>
      <c r="E957" s="11">
        <f>IF(AND($N957&gt;' '!G$13,' '!G$13&gt;=$C957),1,0)</f>
        <v>0</v>
      </c>
      <c r="F957" s="11">
        <f>IF(AND($N957&gt;' '!H$13,' '!H$13&gt;=$C957),1,0)</f>
        <v>0</v>
      </c>
      <c r="G957" s="11">
        <f>IF(AND($N957&gt;' '!I$13,' '!I$13&gt;=$C957),1,0)</f>
        <v>0</v>
      </c>
      <c r="H957" s="11">
        <f>IF(AND($N957&gt;' '!J$13,' '!J$13&gt;=$C957),1,0)</f>
        <v>0</v>
      </c>
      <c r="I957" s="11">
        <f>IF(AND($N957&gt;' '!K$13,' '!K$13&gt;=$C957),1,0)</f>
        <v>0</v>
      </c>
      <c r="J957" s="11">
        <f>IF(AND($N957&gt;' '!L$13,' '!L$13&gt;=$C957),1,0)</f>
        <v>0</v>
      </c>
      <c r="K957" s="11">
        <f>IF(AND($N957&gt;' '!M$13,' '!M$13&gt;=$C957),1,0)</f>
        <v>0</v>
      </c>
      <c r="L957" s="11">
        <f>IF(AND($N957&gt;' '!N$13,' '!N$13&gt;=$C957),1,0)</f>
        <v>0</v>
      </c>
      <c r="M957" s="11">
        <f>IF(AND($N957&gt;' '!O$13,' '!O$13&gt;=$C957),1,0)</f>
        <v>0</v>
      </c>
      <c r="N957" s="25">
        <v>5700000</v>
      </c>
      <c r="O957" s="17">
        <v>4116800</v>
      </c>
      <c r="P957" s="17">
        <v>4116800</v>
      </c>
      <c r="Q957" s="17">
        <v>4116800</v>
      </c>
      <c r="R957" s="17">
        <v>4116800</v>
      </c>
      <c r="S957" s="17">
        <v>4116800</v>
      </c>
      <c r="T957" s="17">
        <v>4116800</v>
      </c>
      <c r="U957" s="17">
        <v>4116800</v>
      </c>
      <c r="V957" s="17">
        <v>4116800</v>
      </c>
      <c r="W957" s="17">
        <v>4116800</v>
      </c>
      <c r="X957" s="17">
        <v>4116800</v>
      </c>
    </row>
    <row r="958" spans="2:24">
      <c r="B958" s="20">
        <v>1</v>
      </c>
      <c r="C958" s="25">
        <v>5700000</v>
      </c>
      <c r="D958" s="11">
        <f>IF(AND($N958&gt;' '!F$13,' '!F$13&gt;=$C958),1,0)</f>
        <v>0</v>
      </c>
      <c r="E958" s="11">
        <f>IF(AND($N958&gt;' '!G$13,' '!G$13&gt;=$C958),1,0)</f>
        <v>0</v>
      </c>
      <c r="F958" s="11">
        <f>IF(AND($N958&gt;' '!H$13,' '!H$13&gt;=$C958),1,0)</f>
        <v>0</v>
      </c>
      <c r="G958" s="11">
        <f>IF(AND($N958&gt;' '!I$13,' '!I$13&gt;=$C958),1,0)</f>
        <v>0</v>
      </c>
      <c r="H958" s="11">
        <f>IF(AND($N958&gt;' '!J$13,' '!J$13&gt;=$C958),1,0)</f>
        <v>0</v>
      </c>
      <c r="I958" s="11">
        <f>IF(AND($N958&gt;' '!K$13,' '!K$13&gt;=$C958),1,0)</f>
        <v>0</v>
      </c>
      <c r="J958" s="11">
        <f>IF(AND($N958&gt;' '!L$13,' '!L$13&gt;=$C958),1,0)</f>
        <v>0</v>
      </c>
      <c r="K958" s="11">
        <f>IF(AND($N958&gt;' '!M$13,' '!M$13&gt;=$C958),1,0)</f>
        <v>0</v>
      </c>
      <c r="L958" s="11">
        <f>IF(AND($N958&gt;' '!N$13,' '!N$13&gt;=$C958),1,0)</f>
        <v>0</v>
      </c>
      <c r="M958" s="11">
        <f>IF(AND($N958&gt;' '!O$13,' '!O$13&gt;=$C958),1,0)</f>
        <v>0</v>
      </c>
      <c r="N958" s="25">
        <v>5704000</v>
      </c>
      <c r="O958" s="17">
        <v>4120000</v>
      </c>
      <c r="P958" s="17">
        <v>4120000</v>
      </c>
      <c r="Q958" s="17">
        <v>4120000</v>
      </c>
      <c r="R958" s="17">
        <v>4120000</v>
      </c>
      <c r="S958" s="17">
        <v>4120000</v>
      </c>
      <c r="T958" s="17">
        <v>4120000</v>
      </c>
      <c r="U958" s="17">
        <v>4120000</v>
      </c>
      <c r="V958" s="17">
        <v>4120000</v>
      </c>
      <c r="W958" s="17">
        <v>4120000</v>
      </c>
      <c r="X958" s="17">
        <v>4120000</v>
      </c>
    </row>
    <row r="959" spans="2:24">
      <c r="B959" s="20">
        <v>2</v>
      </c>
      <c r="C959" s="25">
        <v>5704000</v>
      </c>
      <c r="D959" s="11">
        <f>IF(AND($N959&gt;' '!F$13,' '!F$13&gt;=$C959),1,0)</f>
        <v>0</v>
      </c>
      <c r="E959" s="11">
        <f>IF(AND($N959&gt;' '!G$13,' '!G$13&gt;=$C959),1,0)</f>
        <v>0</v>
      </c>
      <c r="F959" s="11">
        <f>IF(AND($N959&gt;' '!H$13,' '!H$13&gt;=$C959),1,0)</f>
        <v>0</v>
      </c>
      <c r="G959" s="11">
        <f>IF(AND($N959&gt;' '!I$13,' '!I$13&gt;=$C959),1,0)</f>
        <v>0</v>
      </c>
      <c r="H959" s="11">
        <f>IF(AND($N959&gt;' '!J$13,' '!J$13&gt;=$C959),1,0)</f>
        <v>0</v>
      </c>
      <c r="I959" s="11">
        <f>IF(AND($N959&gt;' '!K$13,' '!K$13&gt;=$C959),1,0)</f>
        <v>0</v>
      </c>
      <c r="J959" s="11">
        <f>IF(AND($N959&gt;' '!L$13,' '!L$13&gt;=$C959),1,0)</f>
        <v>0</v>
      </c>
      <c r="K959" s="11">
        <f>IF(AND($N959&gt;' '!M$13,' '!M$13&gt;=$C959),1,0)</f>
        <v>0</v>
      </c>
      <c r="L959" s="11">
        <f>IF(AND($N959&gt;' '!N$13,' '!N$13&gt;=$C959),1,0)</f>
        <v>0</v>
      </c>
      <c r="M959" s="11">
        <f>IF(AND($N959&gt;' '!O$13,' '!O$13&gt;=$C959),1,0)</f>
        <v>0</v>
      </c>
      <c r="N959" s="25">
        <v>5708000</v>
      </c>
      <c r="O959" s="17">
        <v>4123200</v>
      </c>
      <c r="P959" s="17">
        <v>4123200</v>
      </c>
      <c r="Q959" s="17">
        <v>4123200</v>
      </c>
      <c r="R959" s="17">
        <v>4123200</v>
      </c>
      <c r="S959" s="17">
        <v>4123200</v>
      </c>
      <c r="T959" s="17">
        <v>4123200</v>
      </c>
      <c r="U959" s="17">
        <v>4123200</v>
      </c>
      <c r="V959" s="17">
        <v>4123200</v>
      </c>
      <c r="W959" s="17">
        <v>4123200</v>
      </c>
      <c r="X959" s="17">
        <v>4123200</v>
      </c>
    </row>
    <row r="960" spans="2:24">
      <c r="B960" s="20">
        <v>3</v>
      </c>
      <c r="C960" s="26">
        <v>5708000</v>
      </c>
      <c r="D960" s="11">
        <f>IF(AND($N960&gt;' '!F$13,' '!F$13&gt;=$C960),1,0)</f>
        <v>0</v>
      </c>
      <c r="E960" s="11">
        <f>IF(AND($N960&gt;' '!G$13,' '!G$13&gt;=$C960),1,0)</f>
        <v>0</v>
      </c>
      <c r="F960" s="11">
        <f>IF(AND($N960&gt;' '!H$13,' '!H$13&gt;=$C960),1,0)</f>
        <v>0</v>
      </c>
      <c r="G960" s="11">
        <f>IF(AND($N960&gt;' '!I$13,' '!I$13&gt;=$C960),1,0)</f>
        <v>0</v>
      </c>
      <c r="H960" s="11">
        <f>IF(AND($N960&gt;' '!J$13,' '!J$13&gt;=$C960),1,0)</f>
        <v>0</v>
      </c>
      <c r="I960" s="11">
        <f>IF(AND($N960&gt;' '!K$13,' '!K$13&gt;=$C960),1,0)</f>
        <v>0</v>
      </c>
      <c r="J960" s="11">
        <f>IF(AND($N960&gt;' '!L$13,' '!L$13&gt;=$C960),1,0)</f>
        <v>0</v>
      </c>
      <c r="K960" s="11">
        <f>IF(AND($N960&gt;' '!M$13,' '!M$13&gt;=$C960),1,0)</f>
        <v>0</v>
      </c>
      <c r="L960" s="11">
        <f>IF(AND($N960&gt;' '!N$13,' '!N$13&gt;=$C960),1,0)</f>
        <v>0</v>
      </c>
      <c r="M960" s="11">
        <f>IF(AND($N960&gt;' '!O$13,' '!O$13&gt;=$C960),1,0)</f>
        <v>0</v>
      </c>
      <c r="N960" s="26">
        <v>5712000</v>
      </c>
      <c r="O960" s="17">
        <v>4126400</v>
      </c>
      <c r="P960" s="17">
        <v>4126400</v>
      </c>
      <c r="Q960" s="17">
        <v>4126400</v>
      </c>
      <c r="R960" s="17">
        <v>4126400</v>
      </c>
      <c r="S960" s="17">
        <v>4126400</v>
      </c>
      <c r="T960" s="17">
        <v>4126400</v>
      </c>
      <c r="U960" s="17">
        <v>4126400</v>
      </c>
      <c r="V960" s="17">
        <v>4126400</v>
      </c>
      <c r="W960" s="17">
        <v>4126400</v>
      </c>
      <c r="X960" s="17">
        <v>4126400</v>
      </c>
    </row>
    <row r="961" spans="2:24">
      <c r="B961" s="20">
        <v>4</v>
      </c>
      <c r="C961" s="25">
        <v>5712000</v>
      </c>
      <c r="D961" s="11">
        <f>IF(AND($N961&gt;' '!F$13,' '!F$13&gt;=$C961),1,0)</f>
        <v>0</v>
      </c>
      <c r="E961" s="11">
        <f>IF(AND($N961&gt;' '!G$13,' '!G$13&gt;=$C961),1,0)</f>
        <v>0</v>
      </c>
      <c r="F961" s="11">
        <f>IF(AND($N961&gt;' '!H$13,' '!H$13&gt;=$C961),1,0)</f>
        <v>0</v>
      </c>
      <c r="G961" s="11">
        <f>IF(AND($N961&gt;' '!I$13,' '!I$13&gt;=$C961),1,0)</f>
        <v>0</v>
      </c>
      <c r="H961" s="11">
        <f>IF(AND($N961&gt;' '!J$13,' '!J$13&gt;=$C961),1,0)</f>
        <v>0</v>
      </c>
      <c r="I961" s="11">
        <f>IF(AND($N961&gt;' '!K$13,' '!K$13&gt;=$C961),1,0)</f>
        <v>0</v>
      </c>
      <c r="J961" s="11">
        <f>IF(AND($N961&gt;' '!L$13,' '!L$13&gt;=$C961),1,0)</f>
        <v>0</v>
      </c>
      <c r="K961" s="11">
        <f>IF(AND($N961&gt;' '!M$13,' '!M$13&gt;=$C961),1,0)</f>
        <v>0</v>
      </c>
      <c r="L961" s="11">
        <f>IF(AND($N961&gt;' '!N$13,' '!N$13&gt;=$C961),1,0)</f>
        <v>0</v>
      </c>
      <c r="M961" s="11">
        <f>IF(AND($N961&gt;' '!O$13,' '!O$13&gt;=$C961),1,0)</f>
        <v>0</v>
      </c>
      <c r="N961" s="25">
        <v>5716000</v>
      </c>
      <c r="O961" s="17">
        <v>4129600</v>
      </c>
      <c r="P961" s="17">
        <v>4129600</v>
      </c>
      <c r="Q961" s="17">
        <v>4129600</v>
      </c>
      <c r="R961" s="17">
        <v>4129600</v>
      </c>
      <c r="S961" s="17">
        <v>4129600</v>
      </c>
      <c r="T961" s="17">
        <v>4129600</v>
      </c>
      <c r="U961" s="17">
        <v>4129600</v>
      </c>
      <c r="V961" s="17">
        <v>4129600</v>
      </c>
      <c r="W961" s="17">
        <v>4129600</v>
      </c>
      <c r="X961" s="17">
        <v>4129600</v>
      </c>
    </row>
    <row r="962" spans="2:24">
      <c r="B962" s="18">
        <v>5</v>
      </c>
      <c r="C962" s="25">
        <v>5716000</v>
      </c>
      <c r="D962" s="11">
        <f>IF(AND($N962&gt;' '!F$13,' '!F$13&gt;=$C962),1,0)</f>
        <v>0</v>
      </c>
      <c r="E962" s="11">
        <f>IF(AND($N962&gt;' '!G$13,' '!G$13&gt;=$C962),1,0)</f>
        <v>0</v>
      </c>
      <c r="F962" s="11">
        <f>IF(AND($N962&gt;' '!H$13,' '!H$13&gt;=$C962),1,0)</f>
        <v>0</v>
      </c>
      <c r="G962" s="11">
        <f>IF(AND($N962&gt;' '!I$13,' '!I$13&gt;=$C962),1,0)</f>
        <v>0</v>
      </c>
      <c r="H962" s="11">
        <f>IF(AND($N962&gt;' '!J$13,' '!J$13&gt;=$C962),1,0)</f>
        <v>0</v>
      </c>
      <c r="I962" s="11">
        <f>IF(AND($N962&gt;' '!K$13,' '!K$13&gt;=$C962),1,0)</f>
        <v>0</v>
      </c>
      <c r="J962" s="11">
        <f>IF(AND($N962&gt;' '!L$13,' '!L$13&gt;=$C962),1,0)</f>
        <v>0</v>
      </c>
      <c r="K962" s="11">
        <f>IF(AND($N962&gt;' '!M$13,' '!M$13&gt;=$C962),1,0)</f>
        <v>0</v>
      </c>
      <c r="L962" s="11">
        <f>IF(AND($N962&gt;' '!N$13,' '!N$13&gt;=$C962),1,0)</f>
        <v>0</v>
      </c>
      <c r="M962" s="11">
        <f>IF(AND($N962&gt;' '!O$13,' '!O$13&gt;=$C962),1,0)</f>
        <v>0</v>
      </c>
      <c r="N962" s="25">
        <v>5720000</v>
      </c>
      <c r="O962" s="17">
        <v>4132800</v>
      </c>
      <c r="P962" s="17">
        <v>4132800</v>
      </c>
      <c r="Q962" s="17">
        <v>4132800</v>
      </c>
      <c r="R962" s="17">
        <v>4132800</v>
      </c>
      <c r="S962" s="17">
        <v>4132800</v>
      </c>
      <c r="T962" s="17">
        <v>4132800</v>
      </c>
      <c r="U962" s="17">
        <v>4132800</v>
      </c>
      <c r="V962" s="17">
        <v>4132800</v>
      </c>
      <c r="W962" s="17">
        <v>4132800</v>
      </c>
      <c r="X962" s="17">
        <v>4132800</v>
      </c>
    </row>
    <row r="963" spans="2:24">
      <c r="B963" s="20">
        <v>1</v>
      </c>
      <c r="C963" s="25">
        <v>5720000</v>
      </c>
      <c r="D963" s="11">
        <f>IF(AND($N963&gt;' '!F$13,' '!F$13&gt;=$C963),1,0)</f>
        <v>0</v>
      </c>
      <c r="E963" s="11">
        <f>IF(AND($N963&gt;' '!G$13,' '!G$13&gt;=$C963),1,0)</f>
        <v>0</v>
      </c>
      <c r="F963" s="11">
        <f>IF(AND($N963&gt;' '!H$13,' '!H$13&gt;=$C963),1,0)</f>
        <v>0</v>
      </c>
      <c r="G963" s="11">
        <f>IF(AND($N963&gt;' '!I$13,' '!I$13&gt;=$C963),1,0)</f>
        <v>0</v>
      </c>
      <c r="H963" s="11">
        <f>IF(AND($N963&gt;' '!J$13,' '!J$13&gt;=$C963),1,0)</f>
        <v>0</v>
      </c>
      <c r="I963" s="11">
        <f>IF(AND($N963&gt;' '!K$13,' '!K$13&gt;=$C963),1,0)</f>
        <v>0</v>
      </c>
      <c r="J963" s="11">
        <f>IF(AND($N963&gt;' '!L$13,' '!L$13&gt;=$C963),1,0)</f>
        <v>0</v>
      </c>
      <c r="K963" s="11">
        <f>IF(AND($N963&gt;' '!M$13,' '!M$13&gt;=$C963),1,0)</f>
        <v>0</v>
      </c>
      <c r="L963" s="11">
        <f>IF(AND($N963&gt;' '!N$13,' '!N$13&gt;=$C963),1,0)</f>
        <v>0</v>
      </c>
      <c r="M963" s="11">
        <f>IF(AND($N963&gt;' '!O$13,' '!O$13&gt;=$C963),1,0)</f>
        <v>0</v>
      </c>
      <c r="N963" s="25">
        <v>5724000</v>
      </c>
      <c r="O963" s="17">
        <v>4136000</v>
      </c>
      <c r="P963" s="17">
        <v>4136000</v>
      </c>
      <c r="Q963" s="17">
        <v>4136000</v>
      </c>
      <c r="R963" s="17">
        <v>4136000</v>
      </c>
      <c r="S963" s="17">
        <v>4136000</v>
      </c>
      <c r="T963" s="17">
        <v>4136000</v>
      </c>
      <c r="U963" s="17">
        <v>4136000</v>
      </c>
      <c r="V963" s="17">
        <v>4136000</v>
      </c>
      <c r="W963" s="17">
        <v>4136000</v>
      </c>
      <c r="X963" s="17">
        <v>4136000</v>
      </c>
    </row>
    <row r="964" spans="2:24">
      <c r="B964" s="20">
        <v>2</v>
      </c>
      <c r="C964" s="25">
        <v>5724000</v>
      </c>
      <c r="D964" s="11">
        <f>IF(AND($N964&gt;' '!F$13,' '!F$13&gt;=$C964),1,0)</f>
        <v>0</v>
      </c>
      <c r="E964" s="11">
        <f>IF(AND($N964&gt;' '!G$13,' '!G$13&gt;=$C964),1,0)</f>
        <v>0</v>
      </c>
      <c r="F964" s="11">
        <f>IF(AND($N964&gt;' '!H$13,' '!H$13&gt;=$C964),1,0)</f>
        <v>0</v>
      </c>
      <c r="G964" s="11">
        <f>IF(AND($N964&gt;' '!I$13,' '!I$13&gt;=$C964),1,0)</f>
        <v>0</v>
      </c>
      <c r="H964" s="11">
        <f>IF(AND($N964&gt;' '!J$13,' '!J$13&gt;=$C964),1,0)</f>
        <v>0</v>
      </c>
      <c r="I964" s="11">
        <f>IF(AND($N964&gt;' '!K$13,' '!K$13&gt;=$C964),1,0)</f>
        <v>0</v>
      </c>
      <c r="J964" s="11">
        <f>IF(AND($N964&gt;' '!L$13,' '!L$13&gt;=$C964),1,0)</f>
        <v>0</v>
      </c>
      <c r="K964" s="11">
        <f>IF(AND($N964&gt;' '!M$13,' '!M$13&gt;=$C964),1,0)</f>
        <v>0</v>
      </c>
      <c r="L964" s="11">
        <f>IF(AND($N964&gt;' '!N$13,' '!N$13&gt;=$C964),1,0)</f>
        <v>0</v>
      </c>
      <c r="M964" s="11">
        <f>IF(AND($N964&gt;' '!O$13,' '!O$13&gt;=$C964),1,0)</f>
        <v>0</v>
      </c>
      <c r="N964" s="25">
        <v>5728000</v>
      </c>
      <c r="O964" s="17">
        <v>4139200</v>
      </c>
      <c r="P964" s="17">
        <v>4139200</v>
      </c>
      <c r="Q964" s="17">
        <v>4139200</v>
      </c>
      <c r="R964" s="17">
        <v>4139200</v>
      </c>
      <c r="S964" s="17">
        <v>4139200</v>
      </c>
      <c r="T964" s="17">
        <v>4139200</v>
      </c>
      <c r="U964" s="17">
        <v>4139200</v>
      </c>
      <c r="V964" s="17">
        <v>4139200</v>
      </c>
      <c r="W964" s="17">
        <v>4139200</v>
      </c>
      <c r="X964" s="17">
        <v>4139200</v>
      </c>
    </row>
    <row r="965" spans="2:24">
      <c r="B965" s="20">
        <v>3</v>
      </c>
      <c r="C965" s="26">
        <v>5728000</v>
      </c>
      <c r="D965" s="11">
        <f>IF(AND($N965&gt;' '!F$13,' '!F$13&gt;=$C965),1,0)</f>
        <v>0</v>
      </c>
      <c r="E965" s="11">
        <f>IF(AND($N965&gt;' '!G$13,' '!G$13&gt;=$C965),1,0)</f>
        <v>0</v>
      </c>
      <c r="F965" s="11">
        <f>IF(AND($N965&gt;' '!H$13,' '!H$13&gt;=$C965),1,0)</f>
        <v>0</v>
      </c>
      <c r="G965" s="11">
        <f>IF(AND($N965&gt;' '!I$13,' '!I$13&gt;=$C965),1,0)</f>
        <v>0</v>
      </c>
      <c r="H965" s="11">
        <f>IF(AND($N965&gt;' '!J$13,' '!J$13&gt;=$C965),1,0)</f>
        <v>0</v>
      </c>
      <c r="I965" s="11">
        <f>IF(AND($N965&gt;' '!K$13,' '!K$13&gt;=$C965),1,0)</f>
        <v>0</v>
      </c>
      <c r="J965" s="11">
        <f>IF(AND($N965&gt;' '!L$13,' '!L$13&gt;=$C965),1,0)</f>
        <v>0</v>
      </c>
      <c r="K965" s="11">
        <f>IF(AND($N965&gt;' '!M$13,' '!M$13&gt;=$C965),1,0)</f>
        <v>0</v>
      </c>
      <c r="L965" s="11">
        <f>IF(AND($N965&gt;' '!N$13,' '!N$13&gt;=$C965),1,0)</f>
        <v>0</v>
      </c>
      <c r="M965" s="11">
        <f>IF(AND($N965&gt;' '!O$13,' '!O$13&gt;=$C965),1,0)</f>
        <v>0</v>
      </c>
      <c r="N965" s="26">
        <v>5732000</v>
      </c>
      <c r="O965" s="17">
        <v>4142400</v>
      </c>
      <c r="P965" s="17">
        <v>4142400</v>
      </c>
      <c r="Q965" s="17">
        <v>4142400</v>
      </c>
      <c r="R965" s="17">
        <v>4142400</v>
      </c>
      <c r="S965" s="17">
        <v>4142400</v>
      </c>
      <c r="T965" s="17">
        <v>4142400</v>
      </c>
      <c r="U965" s="17">
        <v>4142400</v>
      </c>
      <c r="V965" s="17">
        <v>4142400</v>
      </c>
      <c r="W965" s="17">
        <v>4142400</v>
      </c>
      <c r="X965" s="17">
        <v>4142400</v>
      </c>
    </row>
    <row r="966" spans="2:24">
      <c r="B966" s="20">
        <v>4</v>
      </c>
      <c r="C966" s="25">
        <v>5732000</v>
      </c>
      <c r="D966" s="11">
        <f>IF(AND($N966&gt;' '!F$13,' '!F$13&gt;=$C966),1,0)</f>
        <v>0</v>
      </c>
      <c r="E966" s="11">
        <f>IF(AND($N966&gt;' '!G$13,' '!G$13&gt;=$C966),1,0)</f>
        <v>0</v>
      </c>
      <c r="F966" s="11">
        <f>IF(AND($N966&gt;' '!H$13,' '!H$13&gt;=$C966),1,0)</f>
        <v>0</v>
      </c>
      <c r="G966" s="11">
        <f>IF(AND($N966&gt;' '!I$13,' '!I$13&gt;=$C966),1,0)</f>
        <v>0</v>
      </c>
      <c r="H966" s="11">
        <f>IF(AND($N966&gt;' '!J$13,' '!J$13&gt;=$C966),1,0)</f>
        <v>0</v>
      </c>
      <c r="I966" s="11">
        <f>IF(AND($N966&gt;' '!K$13,' '!K$13&gt;=$C966),1,0)</f>
        <v>0</v>
      </c>
      <c r="J966" s="11">
        <f>IF(AND($N966&gt;' '!L$13,' '!L$13&gt;=$C966),1,0)</f>
        <v>0</v>
      </c>
      <c r="K966" s="11">
        <f>IF(AND($N966&gt;' '!M$13,' '!M$13&gt;=$C966),1,0)</f>
        <v>0</v>
      </c>
      <c r="L966" s="11">
        <f>IF(AND($N966&gt;' '!N$13,' '!N$13&gt;=$C966),1,0)</f>
        <v>0</v>
      </c>
      <c r="M966" s="11">
        <f>IF(AND($N966&gt;' '!O$13,' '!O$13&gt;=$C966),1,0)</f>
        <v>0</v>
      </c>
      <c r="N966" s="25">
        <v>5736000</v>
      </c>
      <c r="O966" s="17">
        <v>4145600</v>
      </c>
      <c r="P966" s="17">
        <v>4145600</v>
      </c>
      <c r="Q966" s="17">
        <v>4145600</v>
      </c>
      <c r="R966" s="17">
        <v>4145600</v>
      </c>
      <c r="S966" s="17">
        <v>4145600</v>
      </c>
      <c r="T966" s="17">
        <v>4145600</v>
      </c>
      <c r="U966" s="17">
        <v>4145600</v>
      </c>
      <c r="V966" s="17">
        <v>4145600</v>
      </c>
      <c r="W966" s="17">
        <v>4145600</v>
      </c>
      <c r="X966" s="17">
        <v>4145600</v>
      </c>
    </row>
    <row r="967" spans="2:24">
      <c r="B967" s="18">
        <v>5</v>
      </c>
      <c r="C967" s="25">
        <v>5736000</v>
      </c>
      <c r="D967" s="11">
        <f>IF(AND($N967&gt;' '!F$13,' '!F$13&gt;=$C967),1,0)</f>
        <v>0</v>
      </c>
      <c r="E967" s="11">
        <f>IF(AND($N967&gt;' '!G$13,' '!G$13&gt;=$C967),1,0)</f>
        <v>0</v>
      </c>
      <c r="F967" s="11">
        <f>IF(AND($N967&gt;' '!H$13,' '!H$13&gt;=$C967),1,0)</f>
        <v>0</v>
      </c>
      <c r="G967" s="11">
        <f>IF(AND($N967&gt;' '!I$13,' '!I$13&gt;=$C967),1,0)</f>
        <v>0</v>
      </c>
      <c r="H967" s="11">
        <f>IF(AND($N967&gt;' '!J$13,' '!J$13&gt;=$C967),1,0)</f>
        <v>0</v>
      </c>
      <c r="I967" s="11">
        <f>IF(AND($N967&gt;' '!K$13,' '!K$13&gt;=$C967),1,0)</f>
        <v>0</v>
      </c>
      <c r="J967" s="11">
        <f>IF(AND($N967&gt;' '!L$13,' '!L$13&gt;=$C967),1,0)</f>
        <v>0</v>
      </c>
      <c r="K967" s="11">
        <f>IF(AND($N967&gt;' '!M$13,' '!M$13&gt;=$C967),1,0)</f>
        <v>0</v>
      </c>
      <c r="L967" s="11">
        <f>IF(AND($N967&gt;' '!N$13,' '!N$13&gt;=$C967),1,0)</f>
        <v>0</v>
      </c>
      <c r="M967" s="11">
        <f>IF(AND($N967&gt;' '!O$13,' '!O$13&gt;=$C967),1,0)</f>
        <v>0</v>
      </c>
      <c r="N967" s="25">
        <v>5740000</v>
      </c>
      <c r="O967" s="17">
        <v>4148800</v>
      </c>
      <c r="P967" s="17">
        <v>4148800</v>
      </c>
      <c r="Q967" s="17">
        <v>4148800</v>
      </c>
      <c r="R967" s="17">
        <v>4148800</v>
      </c>
      <c r="S967" s="17">
        <v>4148800</v>
      </c>
      <c r="T967" s="17">
        <v>4148800</v>
      </c>
      <c r="U967" s="17">
        <v>4148800</v>
      </c>
      <c r="V967" s="17">
        <v>4148800</v>
      </c>
      <c r="W967" s="17">
        <v>4148800</v>
      </c>
      <c r="X967" s="17">
        <v>4148800</v>
      </c>
    </row>
    <row r="968" spans="2:24">
      <c r="B968" s="20">
        <v>1</v>
      </c>
      <c r="C968" s="25">
        <v>5740000</v>
      </c>
      <c r="D968" s="11">
        <f>IF(AND($N968&gt;' '!F$13,' '!F$13&gt;=$C968),1,0)</f>
        <v>0</v>
      </c>
      <c r="E968" s="11">
        <f>IF(AND($N968&gt;' '!G$13,' '!G$13&gt;=$C968),1,0)</f>
        <v>0</v>
      </c>
      <c r="F968" s="11">
        <f>IF(AND($N968&gt;' '!H$13,' '!H$13&gt;=$C968),1,0)</f>
        <v>0</v>
      </c>
      <c r="G968" s="11">
        <f>IF(AND($N968&gt;' '!I$13,' '!I$13&gt;=$C968),1,0)</f>
        <v>0</v>
      </c>
      <c r="H968" s="11">
        <f>IF(AND($N968&gt;' '!J$13,' '!J$13&gt;=$C968),1,0)</f>
        <v>0</v>
      </c>
      <c r="I968" s="11">
        <f>IF(AND($N968&gt;' '!K$13,' '!K$13&gt;=$C968),1,0)</f>
        <v>0</v>
      </c>
      <c r="J968" s="11">
        <f>IF(AND($N968&gt;' '!L$13,' '!L$13&gt;=$C968),1,0)</f>
        <v>0</v>
      </c>
      <c r="K968" s="11">
        <f>IF(AND($N968&gt;' '!M$13,' '!M$13&gt;=$C968),1,0)</f>
        <v>0</v>
      </c>
      <c r="L968" s="11">
        <f>IF(AND($N968&gt;' '!N$13,' '!N$13&gt;=$C968),1,0)</f>
        <v>0</v>
      </c>
      <c r="M968" s="11">
        <f>IF(AND($N968&gt;' '!O$13,' '!O$13&gt;=$C968),1,0)</f>
        <v>0</v>
      </c>
      <c r="N968" s="25">
        <v>5744000</v>
      </c>
      <c r="O968" s="17">
        <v>4152000</v>
      </c>
      <c r="P968" s="17">
        <v>4152000</v>
      </c>
      <c r="Q968" s="17">
        <v>4152000</v>
      </c>
      <c r="R968" s="17">
        <v>4152000</v>
      </c>
      <c r="S968" s="17">
        <v>4152000</v>
      </c>
      <c r="T968" s="17">
        <v>4152000</v>
      </c>
      <c r="U968" s="17">
        <v>4152000</v>
      </c>
      <c r="V968" s="17">
        <v>4152000</v>
      </c>
      <c r="W968" s="17">
        <v>4152000</v>
      </c>
      <c r="X968" s="17">
        <v>4152000</v>
      </c>
    </row>
    <row r="969" spans="2:24">
      <c r="B969" s="20">
        <v>2</v>
      </c>
      <c r="C969" s="25">
        <v>5744000</v>
      </c>
      <c r="D969" s="11">
        <f>IF(AND($N969&gt;' '!F$13,' '!F$13&gt;=$C969),1,0)</f>
        <v>0</v>
      </c>
      <c r="E969" s="11">
        <f>IF(AND($N969&gt;' '!G$13,' '!G$13&gt;=$C969),1,0)</f>
        <v>0</v>
      </c>
      <c r="F969" s="11">
        <f>IF(AND($N969&gt;' '!H$13,' '!H$13&gt;=$C969),1,0)</f>
        <v>0</v>
      </c>
      <c r="G969" s="11">
        <f>IF(AND($N969&gt;' '!I$13,' '!I$13&gt;=$C969),1,0)</f>
        <v>0</v>
      </c>
      <c r="H969" s="11">
        <f>IF(AND($N969&gt;' '!J$13,' '!J$13&gt;=$C969),1,0)</f>
        <v>0</v>
      </c>
      <c r="I969" s="11">
        <f>IF(AND($N969&gt;' '!K$13,' '!K$13&gt;=$C969),1,0)</f>
        <v>0</v>
      </c>
      <c r="J969" s="11">
        <f>IF(AND($N969&gt;' '!L$13,' '!L$13&gt;=$C969),1,0)</f>
        <v>0</v>
      </c>
      <c r="K969" s="11">
        <f>IF(AND($N969&gt;' '!M$13,' '!M$13&gt;=$C969),1,0)</f>
        <v>0</v>
      </c>
      <c r="L969" s="11">
        <f>IF(AND($N969&gt;' '!N$13,' '!N$13&gt;=$C969),1,0)</f>
        <v>0</v>
      </c>
      <c r="M969" s="11">
        <f>IF(AND($N969&gt;' '!O$13,' '!O$13&gt;=$C969),1,0)</f>
        <v>0</v>
      </c>
      <c r="N969" s="25">
        <v>5748000</v>
      </c>
      <c r="O969" s="17">
        <v>4155200</v>
      </c>
      <c r="P969" s="17">
        <v>4155200</v>
      </c>
      <c r="Q969" s="17">
        <v>4155200</v>
      </c>
      <c r="R969" s="17">
        <v>4155200</v>
      </c>
      <c r="S969" s="17">
        <v>4155200</v>
      </c>
      <c r="T969" s="17">
        <v>4155200</v>
      </c>
      <c r="U969" s="17">
        <v>4155200</v>
      </c>
      <c r="V969" s="17">
        <v>4155200</v>
      </c>
      <c r="W969" s="17">
        <v>4155200</v>
      </c>
      <c r="X969" s="17">
        <v>4155200</v>
      </c>
    </row>
    <row r="970" spans="2:24">
      <c r="B970" s="20">
        <v>3</v>
      </c>
      <c r="C970" s="26">
        <v>5748000</v>
      </c>
      <c r="D970" s="11">
        <f>IF(AND($N970&gt;' '!F$13,' '!F$13&gt;=$C970),1,0)</f>
        <v>0</v>
      </c>
      <c r="E970" s="11">
        <f>IF(AND($N970&gt;' '!G$13,' '!G$13&gt;=$C970),1,0)</f>
        <v>0</v>
      </c>
      <c r="F970" s="11">
        <f>IF(AND($N970&gt;' '!H$13,' '!H$13&gt;=$C970),1,0)</f>
        <v>0</v>
      </c>
      <c r="G970" s="11">
        <f>IF(AND($N970&gt;' '!I$13,' '!I$13&gt;=$C970),1,0)</f>
        <v>0</v>
      </c>
      <c r="H970" s="11">
        <f>IF(AND($N970&gt;' '!J$13,' '!J$13&gt;=$C970),1,0)</f>
        <v>0</v>
      </c>
      <c r="I970" s="11">
        <f>IF(AND($N970&gt;' '!K$13,' '!K$13&gt;=$C970),1,0)</f>
        <v>0</v>
      </c>
      <c r="J970" s="11">
        <f>IF(AND($N970&gt;' '!L$13,' '!L$13&gt;=$C970),1,0)</f>
        <v>0</v>
      </c>
      <c r="K970" s="11">
        <f>IF(AND($N970&gt;' '!M$13,' '!M$13&gt;=$C970),1,0)</f>
        <v>0</v>
      </c>
      <c r="L970" s="11">
        <f>IF(AND($N970&gt;' '!N$13,' '!N$13&gt;=$C970),1,0)</f>
        <v>0</v>
      </c>
      <c r="M970" s="11">
        <f>IF(AND($N970&gt;' '!O$13,' '!O$13&gt;=$C970),1,0)</f>
        <v>0</v>
      </c>
      <c r="N970" s="26">
        <v>5752000</v>
      </c>
      <c r="O970" s="17">
        <v>4158400</v>
      </c>
      <c r="P970" s="17">
        <v>4158400</v>
      </c>
      <c r="Q970" s="17">
        <v>4158400</v>
      </c>
      <c r="R970" s="17">
        <v>4158400</v>
      </c>
      <c r="S970" s="17">
        <v>4158400</v>
      </c>
      <c r="T970" s="17">
        <v>4158400</v>
      </c>
      <c r="U970" s="17">
        <v>4158400</v>
      </c>
      <c r="V970" s="17">
        <v>4158400</v>
      </c>
      <c r="W970" s="17">
        <v>4158400</v>
      </c>
      <c r="X970" s="17">
        <v>4158400</v>
      </c>
    </row>
    <row r="971" spans="2:24">
      <c r="B971" s="20">
        <v>4</v>
      </c>
      <c r="C971" s="25">
        <v>5752000</v>
      </c>
      <c r="D971" s="11">
        <f>IF(AND($N971&gt;' '!F$13,' '!F$13&gt;=$C971),1,0)</f>
        <v>0</v>
      </c>
      <c r="E971" s="11">
        <f>IF(AND($N971&gt;' '!G$13,' '!G$13&gt;=$C971),1,0)</f>
        <v>0</v>
      </c>
      <c r="F971" s="11">
        <f>IF(AND($N971&gt;' '!H$13,' '!H$13&gt;=$C971),1,0)</f>
        <v>0</v>
      </c>
      <c r="G971" s="11">
        <f>IF(AND($N971&gt;' '!I$13,' '!I$13&gt;=$C971),1,0)</f>
        <v>0</v>
      </c>
      <c r="H971" s="11">
        <f>IF(AND($N971&gt;' '!J$13,' '!J$13&gt;=$C971),1,0)</f>
        <v>0</v>
      </c>
      <c r="I971" s="11">
        <f>IF(AND($N971&gt;' '!K$13,' '!K$13&gt;=$C971),1,0)</f>
        <v>0</v>
      </c>
      <c r="J971" s="11">
        <f>IF(AND($N971&gt;' '!L$13,' '!L$13&gt;=$C971),1,0)</f>
        <v>0</v>
      </c>
      <c r="K971" s="11">
        <f>IF(AND($N971&gt;' '!M$13,' '!M$13&gt;=$C971),1,0)</f>
        <v>0</v>
      </c>
      <c r="L971" s="11">
        <f>IF(AND($N971&gt;' '!N$13,' '!N$13&gt;=$C971),1,0)</f>
        <v>0</v>
      </c>
      <c r="M971" s="11">
        <f>IF(AND($N971&gt;' '!O$13,' '!O$13&gt;=$C971),1,0)</f>
        <v>0</v>
      </c>
      <c r="N971" s="25">
        <v>5756000</v>
      </c>
      <c r="O971" s="17">
        <v>4161600</v>
      </c>
      <c r="P971" s="17">
        <v>4161600</v>
      </c>
      <c r="Q971" s="17">
        <v>4161600</v>
      </c>
      <c r="R971" s="17">
        <v>4161600</v>
      </c>
      <c r="S971" s="17">
        <v>4161600</v>
      </c>
      <c r="T971" s="17">
        <v>4161600</v>
      </c>
      <c r="U971" s="17">
        <v>4161600</v>
      </c>
      <c r="V971" s="17">
        <v>4161600</v>
      </c>
      <c r="W971" s="17">
        <v>4161600</v>
      </c>
      <c r="X971" s="17">
        <v>4161600</v>
      </c>
    </row>
    <row r="972" spans="2:24">
      <c r="B972" s="18">
        <v>5</v>
      </c>
      <c r="C972" s="25">
        <v>5756000</v>
      </c>
      <c r="D972" s="11">
        <f>IF(AND($N972&gt;' '!F$13,' '!F$13&gt;=$C972),1,0)</f>
        <v>0</v>
      </c>
      <c r="E972" s="11">
        <f>IF(AND($N972&gt;' '!G$13,' '!G$13&gt;=$C972),1,0)</f>
        <v>0</v>
      </c>
      <c r="F972" s="11">
        <f>IF(AND($N972&gt;' '!H$13,' '!H$13&gt;=$C972),1,0)</f>
        <v>0</v>
      </c>
      <c r="G972" s="11">
        <f>IF(AND($N972&gt;' '!I$13,' '!I$13&gt;=$C972),1,0)</f>
        <v>0</v>
      </c>
      <c r="H972" s="11">
        <f>IF(AND($N972&gt;' '!J$13,' '!J$13&gt;=$C972),1,0)</f>
        <v>0</v>
      </c>
      <c r="I972" s="11">
        <f>IF(AND($N972&gt;' '!K$13,' '!K$13&gt;=$C972),1,0)</f>
        <v>0</v>
      </c>
      <c r="J972" s="11">
        <f>IF(AND($N972&gt;' '!L$13,' '!L$13&gt;=$C972),1,0)</f>
        <v>0</v>
      </c>
      <c r="K972" s="11">
        <f>IF(AND($N972&gt;' '!M$13,' '!M$13&gt;=$C972),1,0)</f>
        <v>0</v>
      </c>
      <c r="L972" s="11">
        <f>IF(AND($N972&gt;' '!N$13,' '!N$13&gt;=$C972),1,0)</f>
        <v>0</v>
      </c>
      <c r="M972" s="11">
        <f>IF(AND($N972&gt;' '!O$13,' '!O$13&gt;=$C972),1,0)</f>
        <v>0</v>
      </c>
      <c r="N972" s="25">
        <v>5760000</v>
      </c>
      <c r="O972" s="17">
        <v>4164800</v>
      </c>
      <c r="P972" s="17">
        <v>4164800</v>
      </c>
      <c r="Q972" s="17">
        <v>4164800</v>
      </c>
      <c r="R972" s="17">
        <v>4164800</v>
      </c>
      <c r="S972" s="17">
        <v>4164800</v>
      </c>
      <c r="T972" s="17">
        <v>4164800</v>
      </c>
      <c r="U972" s="17">
        <v>4164800</v>
      </c>
      <c r="V972" s="17">
        <v>4164800</v>
      </c>
      <c r="W972" s="17">
        <v>4164800</v>
      </c>
      <c r="X972" s="17">
        <v>4164800</v>
      </c>
    </row>
    <row r="973" spans="2:24">
      <c r="B973" s="20">
        <v>1</v>
      </c>
      <c r="C973" s="25">
        <v>5760000</v>
      </c>
      <c r="D973" s="11">
        <f>IF(AND($N973&gt;' '!F$13,' '!F$13&gt;=$C973),1,0)</f>
        <v>0</v>
      </c>
      <c r="E973" s="11">
        <f>IF(AND($N973&gt;' '!G$13,' '!G$13&gt;=$C973),1,0)</f>
        <v>0</v>
      </c>
      <c r="F973" s="11">
        <f>IF(AND($N973&gt;' '!H$13,' '!H$13&gt;=$C973),1,0)</f>
        <v>0</v>
      </c>
      <c r="G973" s="11">
        <f>IF(AND($N973&gt;' '!I$13,' '!I$13&gt;=$C973),1,0)</f>
        <v>0</v>
      </c>
      <c r="H973" s="11">
        <f>IF(AND($N973&gt;' '!J$13,' '!J$13&gt;=$C973),1,0)</f>
        <v>0</v>
      </c>
      <c r="I973" s="11">
        <f>IF(AND($N973&gt;' '!K$13,' '!K$13&gt;=$C973),1,0)</f>
        <v>0</v>
      </c>
      <c r="J973" s="11">
        <f>IF(AND($N973&gt;' '!L$13,' '!L$13&gt;=$C973),1,0)</f>
        <v>0</v>
      </c>
      <c r="K973" s="11">
        <f>IF(AND($N973&gt;' '!M$13,' '!M$13&gt;=$C973),1,0)</f>
        <v>0</v>
      </c>
      <c r="L973" s="11">
        <f>IF(AND($N973&gt;' '!N$13,' '!N$13&gt;=$C973),1,0)</f>
        <v>0</v>
      </c>
      <c r="M973" s="11">
        <f>IF(AND($N973&gt;' '!O$13,' '!O$13&gt;=$C973),1,0)</f>
        <v>0</v>
      </c>
      <c r="N973" s="25">
        <v>5764000</v>
      </c>
      <c r="O973" s="17">
        <v>4168000</v>
      </c>
      <c r="P973" s="17">
        <v>4168000</v>
      </c>
      <c r="Q973" s="17">
        <v>4168000</v>
      </c>
      <c r="R973" s="17">
        <v>4168000</v>
      </c>
      <c r="S973" s="17">
        <v>4168000</v>
      </c>
      <c r="T973" s="17">
        <v>4168000</v>
      </c>
      <c r="U973" s="17">
        <v>4168000</v>
      </c>
      <c r="V973" s="17">
        <v>4168000</v>
      </c>
      <c r="W973" s="17">
        <v>4168000</v>
      </c>
      <c r="X973" s="17">
        <v>4168000</v>
      </c>
    </row>
    <row r="974" spans="2:24">
      <c r="B974" s="20">
        <v>2</v>
      </c>
      <c r="C974" s="25">
        <v>5764000</v>
      </c>
      <c r="D974" s="11">
        <f>IF(AND($N974&gt;' '!F$13,' '!F$13&gt;=$C974),1,0)</f>
        <v>0</v>
      </c>
      <c r="E974" s="11">
        <f>IF(AND($N974&gt;' '!G$13,' '!G$13&gt;=$C974),1,0)</f>
        <v>0</v>
      </c>
      <c r="F974" s="11">
        <f>IF(AND($N974&gt;' '!H$13,' '!H$13&gt;=$C974),1,0)</f>
        <v>0</v>
      </c>
      <c r="G974" s="11">
        <f>IF(AND($N974&gt;' '!I$13,' '!I$13&gt;=$C974),1,0)</f>
        <v>0</v>
      </c>
      <c r="H974" s="11">
        <f>IF(AND($N974&gt;' '!J$13,' '!J$13&gt;=$C974),1,0)</f>
        <v>0</v>
      </c>
      <c r="I974" s="11">
        <f>IF(AND($N974&gt;' '!K$13,' '!K$13&gt;=$C974),1,0)</f>
        <v>0</v>
      </c>
      <c r="J974" s="11">
        <f>IF(AND($N974&gt;' '!L$13,' '!L$13&gt;=$C974),1,0)</f>
        <v>0</v>
      </c>
      <c r="K974" s="11">
        <f>IF(AND($N974&gt;' '!M$13,' '!M$13&gt;=$C974),1,0)</f>
        <v>0</v>
      </c>
      <c r="L974" s="11">
        <f>IF(AND($N974&gt;' '!N$13,' '!N$13&gt;=$C974),1,0)</f>
        <v>0</v>
      </c>
      <c r="M974" s="11">
        <f>IF(AND($N974&gt;' '!O$13,' '!O$13&gt;=$C974),1,0)</f>
        <v>0</v>
      </c>
      <c r="N974" s="25">
        <v>5768000</v>
      </c>
      <c r="O974" s="17">
        <v>4171200</v>
      </c>
      <c r="P974" s="17">
        <v>4171200</v>
      </c>
      <c r="Q974" s="17">
        <v>4171200</v>
      </c>
      <c r="R974" s="17">
        <v>4171200</v>
      </c>
      <c r="S974" s="17">
        <v>4171200</v>
      </c>
      <c r="T974" s="17">
        <v>4171200</v>
      </c>
      <c r="U974" s="17">
        <v>4171200</v>
      </c>
      <c r="V974" s="17">
        <v>4171200</v>
      </c>
      <c r="W974" s="17">
        <v>4171200</v>
      </c>
      <c r="X974" s="17">
        <v>4171200</v>
      </c>
    </row>
    <row r="975" spans="2:24">
      <c r="B975" s="20">
        <v>3</v>
      </c>
      <c r="C975" s="26">
        <v>5768000</v>
      </c>
      <c r="D975" s="11">
        <f>IF(AND($N975&gt;' '!F$13,' '!F$13&gt;=$C975),1,0)</f>
        <v>0</v>
      </c>
      <c r="E975" s="11">
        <f>IF(AND($N975&gt;' '!G$13,' '!G$13&gt;=$C975),1,0)</f>
        <v>0</v>
      </c>
      <c r="F975" s="11">
        <f>IF(AND($N975&gt;' '!H$13,' '!H$13&gt;=$C975),1,0)</f>
        <v>0</v>
      </c>
      <c r="G975" s="11">
        <f>IF(AND($N975&gt;' '!I$13,' '!I$13&gt;=$C975),1,0)</f>
        <v>0</v>
      </c>
      <c r="H975" s="11">
        <f>IF(AND($N975&gt;' '!J$13,' '!J$13&gt;=$C975),1,0)</f>
        <v>0</v>
      </c>
      <c r="I975" s="11">
        <f>IF(AND($N975&gt;' '!K$13,' '!K$13&gt;=$C975),1,0)</f>
        <v>0</v>
      </c>
      <c r="J975" s="11">
        <f>IF(AND($N975&gt;' '!L$13,' '!L$13&gt;=$C975),1,0)</f>
        <v>0</v>
      </c>
      <c r="K975" s="11">
        <f>IF(AND($N975&gt;' '!M$13,' '!M$13&gt;=$C975),1,0)</f>
        <v>0</v>
      </c>
      <c r="L975" s="11">
        <f>IF(AND($N975&gt;' '!N$13,' '!N$13&gt;=$C975),1,0)</f>
        <v>0</v>
      </c>
      <c r="M975" s="11">
        <f>IF(AND($N975&gt;' '!O$13,' '!O$13&gt;=$C975),1,0)</f>
        <v>0</v>
      </c>
      <c r="N975" s="26">
        <v>5772000</v>
      </c>
      <c r="O975" s="17">
        <v>4174400</v>
      </c>
      <c r="P975" s="17">
        <v>4174400</v>
      </c>
      <c r="Q975" s="17">
        <v>4174400</v>
      </c>
      <c r="R975" s="17">
        <v>4174400</v>
      </c>
      <c r="S975" s="17">
        <v>4174400</v>
      </c>
      <c r="T975" s="17">
        <v>4174400</v>
      </c>
      <c r="U975" s="17">
        <v>4174400</v>
      </c>
      <c r="V975" s="17">
        <v>4174400</v>
      </c>
      <c r="W975" s="17">
        <v>4174400</v>
      </c>
      <c r="X975" s="17">
        <v>4174400</v>
      </c>
    </row>
    <row r="976" spans="2:24">
      <c r="B976" s="20">
        <v>4</v>
      </c>
      <c r="C976" s="25">
        <v>5772000</v>
      </c>
      <c r="D976" s="11">
        <f>IF(AND($N976&gt;' '!F$13,' '!F$13&gt;=$C976),1,0)</f>
        <v>0</v>
      </c>
      <c r="E976" s="11">
        <f>IF(AND($N976&gt;' '!G$13,' '!G$13&gt;=$C976),1,0)</f>
        <v>0</v>
      </c>
      <c r="F976" s="11">
        <f>IF(AND($N976&gt;' '!H$13,' '!H$13&gt;=$C976),1,0)</f>
        <v>0</v>
      </c>
      <c r="G976" s="11">
        <f>IF(AND($N976&gt;' '!I$13,' '!I$13&gt;=$C976),1,0)</f>
        <v>0</v>
      </c>
      <c r="H976" s="11">
        <f>IF(AND($N976&gt;' '!J$13,' '!J$13&gt;=$C976),1,0)</f>
        <v>0</v>
      </c>
      <c r="I976" s="11">
        <f>IF(AND($N976&gt;' '!K$13,' '!K$13&gt;=$C976),1,0)</f>
        <v>0</v>
      </c>
      <c r="J976" s="11">
        <f>IF(AND($N976&gt;' '!L$13,' '!L$13&gt;=$C976),1,0)</f>
        <v>0</v>
      </c>
      <c r="K976" s="11">
        <f>IF(AND($N976&gt;' '!M$13,' '!M$13&gt;=$C976),1,0)</f>
        <v>0</v>
      </c>
      <c r="L976" s="11">
        <f>IF(AND($N976&gt;' '!N$13,' '!N$13&gt;=$C976),1,0)</f>
        <v>0</v>
      </c>
      <c r="M976" s="11">
        <f>IF(AND($N976&gt;' '!O$13,' '!O$13&gt;=$C976),1,0)</f>
        <v>0</v>
      </c>
      <c r="N976" s="25">
        <v>5776000</v>
      </c>
      <c r="O976" s="17">
        <v>4177600</v>
      </c>
      <c r="P976" s="17">
        <v>4177600</v>
      </c>
      <c r="Q976" s="17">
        <v>4177600</v>
      </c>
      <c r="R976" s="17">
        <v>4177600</v>
      </c>
      <c r="S976" s="17">
        <v>4177600</v>
      </c>
      <c r="T976" s="17">
        <v>4177600</v>
      </c>
      <c r="U976" s="17">
        <v>4177600</v>
      </c>
      <c r="V976" s="17">
        <v>4177600</v>
      </c>
      <c r="W976" s="17">
        <v>4177600</v>
      </c>
      <c r="X976" s="17">
        <v>4177600</v>
      </c>
    </row>
    <row r="977" spans="2:24">
      <c r="B977" s="18">
        <v>5</v>
      </c>
      <c r="C977" s="25">
        <v>5776000</v>
      </c>
      <c r="D977" s="11">
        <f>IF(AND($N977&gt;' '!F$13,' '!F$13&gt;=$C977),1,0)</f>
        <v>0</v>
      </c>
      <c r="E977" s="11">
        <f>IF(AND($N977&gt;' '!G$13,' '!G$13&gt;=$C977),1,0)</f>
        <v>0</v>
      </c>
      <c r="F977" s="11">
        <f>IF(AND($N977&gt;' '!H$13,' '!H$13&gt;=$C977),1,0)</f>
        <v>0</v>
      </c>
      <c r="G977" s="11">
        <f>IF(AND($N977&gt;' '!I$13,' '!I$13&gt;=$C977),1,0)</f>
        <v>0</v>
      </c>
      <c r="H977" s="11">
        <f>IF(AND($N977&gt;' '!J$13,' '!J$13&gt;=$C977),1,0)</f>
        <v>0</v>
      </c>
      <c r="I977" s="11">
        <f>IF(AND($N977&gt;' '!K$13,' '!K$13&gt;=$C977),1,0)</f>
        <v>0</v>
      </c>
      <c r="J977" s="11">
        <f>IF(AND($N977&gt;' '!L$13,' '!L$13&gt;=$C977),1,0)</f>
        <v>0</v>
      </c>
      <c r="K977" s="11">
        <f>IF(AND($N977&gt;' '!M$13,' '!M$13&gt;=$C977),1,0)</f>
        <v>0</v>
      </c>
      <c r="L977" s="11">
        <f>IF(AND($N977&gt;' '!N$13,' '!N$13&gt;=$C977),1,0)</f>
        <v>0</v>
      </c>
      <c r="M977" s="11">
        <f>IF(AND($N977&gt;' '!O$13,' '!O$13&gt;=$C977),1,0)</f>
        <v>0</v>
      </c>
      <c r="N977" s="25">
        <v>5780000</v>
      </c>
      <c r="O977" s="17">
        <v>4180800</v>
      </c>
      <c r="P977" s="17">
        <v>4180800</v>
      </c>
      <c r="Q977" s="17">
        <v>4180800</v>
      </c>
      <c r="R977" s="17">
        <v>4180800</v>
      </c>
      <c r="S977" s="17">
        <v>4180800</v>
      </c>
      <c r="T977" s="17">
        <v>4180800</v>
      </c>
      <c r="U977" s="17">
        <v>4180800</v>
      </c>
      <c r="V977" s="17">
        <v>4180800</v>
      </c>
      <c r="W977" s="17">
        <v>4180800</v>
      </c>
      <c r="X977" s="17">
        <v>4180800</v>
      </c>
    </row>
    <row r="978" spans="2:24">
      <c r="B978" s="20">
        <v>1</v>
      </c>
      <c r="C978" s="25">
        <v>5780000</v>
      </c>
      <c r="D978" s="11">
        <f>IF(AND($N978&gt;' '!F$13,' '!F$13&gt;=$C978),1,0)</f>
        <v>0</v>
      </c>
      <c r="E978" s="11">
        <f>IF(AND($N978&gt;' '!G$13,' '!G$13&gt;=$C978),1,0)</f>
        <v>0</v>
      </c>
      <c r="F978" s="11">
        <f>IF(AND($N978&gt;' '!H$13,' '!H$13&gt;=$C978),1,0)</f>
        <v>0</v>
      </c>
      <c r="G978" s="11">
        <f>IF(AND($N978&gt;' '!I$13,' '!I$13&gt;=$C978),1,0)</f>
        <v>0</v>
      </c>
      <c r="H978" s="11">
        <f>IF(AND($N978&gt;' '!J$13,' '!J$13&gt;=$C978),1,0)</f>
        <v>0</v>
      </c>
      <c r="I978" s="11">
        <f>IF(AND($N978&gt;' '!K$13,' '!K$13&gt;=$C978),1,0)</f>
        <v>0</v>
      </c>
      <c r="J978" s="11">
        <f>IF(AND($N978&gt;' '!L$13,' '!L$13&gt;=$C978),1,0)</f>
        <v>0</v>
      </c>
      <c r="K978" s="11">
        <f>IF(AND($N978&gt;' '!M$13,' '!M$13&gt;=$C978),1,0)</f>
        <v>0</v>
      </c>
      <c r="L978" s="11">
        <f>IF(AND($N978&gt;' '!N$13,' '!N$13&gt;=$C978),1,0)</f>
        <v>0</v>
      </c>
      <c r="M978" s="11">
        <f>IF(AND($N978&gt;' '!O$13,' '!O$13&gt;=$C978),1,0)</f>
        <v>0</v>
      </c>
      <c r="N978" s="25">
        <v>5784000</v>
      </c>
      <c r="O978" s="17">
        <v>4184000</v>
      </c>
      <c r="P978" s="17">
        <v>4184000</v>
      </c>
      <c r="Q978" s="17">
        <v>4184000</v>
      </c>
      <c r="R978" s="17">
        <v>4184000</v>
      </c>
      <c r="S978" s="17">
        <v>4184000</v>
      </c>
      <c r="T978" s="17">
        <v>4184000</v>
      </c>
      <c r="U978" s="17">
        <v>4184000</v>
      </c>
      <c r="V978" s="17">
        <v>4184000</v>
      </c>
      <c r="W978" s="17">
        <v>4184000</v>
      </c>
      <c r="X978" s="17">
        <v>4184000</v>
      </c>
    </row>
    <row r="979" spans="2:24">
      <c r="B979" s="20">
        <v>2</v>
      </c>
      <c r="C979" s="25">
        <v>5784000</v>
      </c>
      <c r="D979" s="11">
        <f>IF(AND($N979&gt;' '!F$13,' '!F$13&gt;=$C979),1,0)</f>
        <v>0</v>
      </c>
      <c r="E979" s="11">
        <f>IF(AND($N979&gt;' '!G$13,' '!G$13&gt;=$C979),1,0)</f>
        <v>0</v>
      </c>
      <c r="F979" s="11">
        <f>IF(AND($N979&gt;' '!H$13,' '!H$13&gt;=$C979),1,0)</f>
        <v>0</v>
      </c>
      <c r="G979" s="11">
        <f>IF(AND($N979&gt;' '!I$13,' '!I$13&gt;=$C979),1,0)</f>
        <v>0</v>
      </c>
      <c r="H979" s="11">
        <f>IF(AND($N979&gt;' '!J$13,' '!J$13&gt;=$C979),1,0)</f>
        <v>0</v>
      </c>
      <c r="I979" s="11">
        <f>IF(AND($N979&gt;' '!K$13,' '!K$13&gt;=$C979),1,0)</f>
        <v>0</v>
      </c>
      <c r="J979" s="11">
        <f>IF(AND($N979&gt;' '!L$13,' '!L$13&gt;=$C979),1,0)</f>
        <v>0</v>
      </c>
      <c r="K979" s="11">
        <f>IF(AND($N979&gt;' '!M$13,' '!M$13&gt;=$C979),1,0)</f>
        <v>0</v>
      </c>
      <c r="L979" s="11">
        <f>IF(AND($N979&gt;' '!N$13,' '!N$13&gt;=$C979),1,0)</f>
        <v>0</v>
      </c>
      <c r="M979" s="11">
        <f>IF(AND($N979&gt;' '!O$13,' '!O$13&gt;=$C979),1,0)</f>
        <v>0</v>
      </c>
      <c r="N979" s="25">
        <v>5788000</v>
      </c>
      <c r="O979" s="17">
        <v>4187200</v>
      </c>
      <c r="P979" s="17">
        <v>4187200</v>
      </c>
      <c r="Q979" s="17">
        <v>4187200</v>
      </c>
      <c r="R979" s="17">
        <v>4187200</v>
      </c>
      <c r="S979" s="17">
        <v>4187200</v>
      </c>
      <c r="T979" s="17">
        <v>4187200</v>
      </c>
      <c r="U979" s="17">
        <v>4187200</v>
      </c>
      <c r="V979" s="17">
        <v>4187200</v>
      </c>
      <c r="W979" s="17">
        <v>4187200</v>
      </c>
      <c r="X979" s="17">
        <v>4187200</v>
      </c>
    </row>
    <row r="980" spans="2:24">
      <c r="B980" s="20">
        <v>3</v>
      </c>
      <c r="C980" s="26">
        <v>5788000</v>
      </c>
      <c r="D980" s="11">
        <f>IF(AND($N980&gt;' '!F$13,' '!F$13&gt;=$C980),1,0)</f>
        <v>0</v>
      </c>
      <c r="E980" s="11">
        <f>IF(AND($N980&gt;' '!G$13,' '!G$13&gt;=$C980),1,0)</f>
        <v>0</v>
      </c>
      <c r="F980" s="11">
        <f>IF(AND($N980&gt;' '!H$13,' '!H$13&gt;=$C980),1,0)</f>
        <v>0</v>
      </c>
      <c r="G980" s="11">
        <f>IF(AND($N980&gt;' '!I$13,' '!I$13&gt;=$C980),1,0)</f>
        <v>0</v>
      </c>
      <c r="H980" s="11">
        <f>IF(AND($N980&gt;' '!J$13,' '!J$13&gt;=$C980),1,0)</f>
        <v>0</v>
      </c>
      <c r="I980" s="11">
        <f>IF(AND($N980&gt;' '!K$13,' '!K$13&gt;=$C980),1,0)</f>
        <v>0</v>
      </c>
      <c r="J980" s="11">
        <f>IF(AND($N980&gt;' '!L$13,' '!L$13&gt;=$C980),1,0)</f>
        <v>0</v>
      </c>
      <c r="K980" s="11">
        <f>IF(AND($N980&gt;' '!M$13,' '!M$13&gt;=$C980),1,0)</f>
        <v>0</v>
      </c>
      <c r="L980" s="11">
        <f>IF(AND($N980&gt;' '!N$13,' '!N$13&gt;=$C980),1,0)</f>
        <v>0</v>
      </c>
      <c r="M980" s="11">
        <f>IF(AND($N980&gt;' '!O$13,' '!O$13&gt;=$C980),1,0)</f>
        <v>0</v>
      </c>
      <c r="N980" s="26">
        <v>5792000</v>
      </c>
      <c r="O980" s="17">
        <v>4190400</v>
      </c>
      <c r="P980" s="17">
        <v>4190400</v>
      </c>
      <c r="Q980" s="17">
        <v>4190400</v>
      </c>
      <c r="R980" s="17">
        <v>4190400</v>
      </c>
      <c r="S980" s="17">
        <v>4190400</v>
      </c>
      <c r="T980" s="17">
        <v>4190400</v>
      </c>
      <c r="U980" s="17">
        <v>4190400</v>
      </c>
      <c r="V980" s="17">
        <v>4190400</v>
      </c>
      <c r="W980" s="17">
        <v>4190400</v>
      </c>
      <c r="X980" s="17">
        <v>4190400</v>
      </c>
    </row>
    <row r="981" spans="2:24">
      <c r="B981" s="20">
        <v>4</v>
      </c>
      <c r="C981" s="25">
        <v>5792000</v>
      </c>
      <c r="D981" s="11">
        <f>IF(AND($N981&gt;' '!F$13,' '!F$13&gt;=$C981),1,0)</f>
        <v>0</v>
      </c>
      <c r="E981" s="11">
        <f>IF(AND($N981&gt;' '!G$13,' '!G$13&gt;=$C981),1,0)</f>
        <v>0</v>
      </c>
      <c r="F981" s="11">
        <f>IF(AND($N981&gt;' '!H$13,' '!H$13&gt;=$C981),1,0)</f>
        <v>0</v>
      </c>
      <c r="G981" s="11">
        <f>IF(AND($N981&gt;' '!I$13,' '!I$13&gt;=$C981),1,0)</f>
        <v>0</v>
      </c>
      <c r="H981" s="11">
        <f>IF(AND($N981&gt;' '!J$13,' '!J$13&gt;=$C981),1,0)</f>
        <v>0</v>
      </c>
      <c r="I981" s="11">
        <f>IF(AND($N981&gt;' '!K$13,' '!K$13&gt;=$C981),1,0)</f>
        <v>0</v>
      </c>
      <c r="J981" s="11">
        <f>IF(AND($N981&gt;' '!L$13,' '!L$13&gt;=$C981),1,0)</f>
        <v>0</v>
      </c>
      <c r="K981" s="11">
        <f>IF(AND($N981&gt;' '!M$13,' '!M$13&gt;=$C981),1,0)</f>
        <v>0</v>
      </c>
      <c r="L981" s="11">
        <f>IF(AND($N981&gt;' '!N$13,' '!N$13&gt;=$C981),1,0)</f>
        <v>0</v>
      </c>
      <c r="M981" s="11">
        <f>IF(AND($N981&gt;' '!O$13,' '!O$13&gt;=$C981),1,0)</f>
        <v>0</v>
      </c>
      <c r="N981" s="25">
        <v>5796000</v>
      </c>
      <c r="O981" s="17">
        <v>4193600</v>
      </c>
      <c r="P981" s="17">
        <v>4193600</v>
      </c>
      <c r="Q981" s="17">
        <v>4193600</v>
      </c>
      <c r="R981" s="17">
        <v>4193600</v>
      </c>
      <c r="S981" s="17">
        <v>4193600</v>
      </c>
      <c r="T981" s="17">
        <v>4193600</v>
      </c>
      <c r="U981" s="17">
        <v>4193600</v>
      </c>
      <c r="V981" s="17">
        <v>4193600</v>
      </c>
      <c r="W981" s="17">
        <v>4193600</v>
      </c>
      <c r="X981" s="17">
        <v>4193600</v>
      </c>
    </row>
    <row r="982" spans="2:24">
      <c r="B982" s="18">
        <v>5</v>
      </c>
      <c r="C982" s="25">
        <v>5796000</v>
      </c>
      <c r="D982" s="11">
        <f>IF(AND($N982&gt;' '!F$13,' '!F$13&gt;=$C982),1,0)</f>
        <v>0</v>
      </c>
      <c r="E982" s="11">
        <f>IF(AND($N982&gt;' '!G$13,' '!G$13&gt;=$C982),1,0)</f>
        <v>0</v>
      </c>
      <c r="F982" s="11">
        <f>IF(AND($N982&gt;' '!H$13,' '!H$13&gt;=$C982),1,0)</f>
        <v>0</v>
      </c>
      <c r="G982" s="11">
        <f>IF(AND($N982&gt;' '!I$13,' '!I$13&gt;=$C982),1,0)</f>
        <v>0</v>
      </c>
      <c r="H982" s="11">
        <f>IF(AND($N982&gt;' '!J$13,' '!J$13&gt;=$C982),1,0)</f>
        <v>0</v>
      </c>
      <c r="I982" s="11">
        <f>IF(AND($N982&gt;' '!K$13,' '!K$13&gt;=$C982),1,0)</f>
        <v>0</v>
      </c>
      <c r="J982" s="11">
        <f>IF(AND($N982&gt;' '!L$13,' '!L$13&gt;=$C982),1,0)</f>
        <v>0</v>
      </c>
      <c r="K982" s="11">
        <f>IF(AND($N982&gt;' '!M$13,' '!M$13&gt;=$C982),1,0)</f>
        <v>0</v>
      </c>
      <c r="L982" s="11">
        <f>IF(AND($N982&gt;' '!N$13,' '!N$13&gt;=$C982),1,0)</f>
        <v>0</v>
      </c>
      <c r="M982" s="11">
        <f>IF(AND($N982&gt;' '!O$13,' '!O$13&gt;=$C982),1,0)</f>
        <v>0</v>
      </c>
      <c r="N982" s="25">
        <v>5800000</v>
      </c>
      <c r="O982" s="17">
        <v>4196800</v>
      </c>
      <c r="P982" s="17">
        <v>4196800</v>
      </c>
      <c r="Q982" s="17">
        <v>4196800</v>
      </c>
      <c r="R982" s="17">
        <v>4196800</v>
      </c>
      <c r="S982" s="17">
        <v>4196800</v>
      </c>
      <c r="T982" s="17">
        <v>4196800</v>
      </c>
      <c r="U982" s="17">
        <v>4196800</v>
      </c>
      <c r="V982" s="17">
        <v>4196800</v>
      </c>
      <c r="W982" s="17">
        <v>4196800</v>
      </c>
      <c r="X982" s="17">
        <v>4196800</v>
      </c>
    </row>
    <row r="983" spans="2:24">
      <c r="B983" s="20">
        <v>1</v>
      </c>
      <c r="C983" s="25">
        <v>5800000</v>
      </c>
      <c r="D983" s="11">
        <f>IF(AND($N983&gt;' '!F$13,' '!F$13&gt;=$C983),1,0)</f>
        <v>0</v>
      </c>
      <c r="E983" s="11">
        <f>IF(AND($N983&gt;' '!G$13,' '!G$13&gt;=$C983),1,0)</f>
        <v>0</v>
      </c>
      <c r="F983" s="11">
        <f>IF(AND($N983&gt;' '!H$13,' '!H$13&gt;=$C983),1,0)</f>
        <v>0</v>
      </c>
      <c r="G983" s="11">
        <f>IF(AND($N983&gt;' '!I$13,' '!I$13&gt;=$C983),1,0)</f>
        <v>0</v>
      </c>
      <c r="H983" s="11">
        <f>IF(AND($N983&gt;' '!J$13,' '!J$13&gt;=$C983),1,0)</f>
        <v>0</v>
      </c>
      <c r="I983" s="11">
        <f>IF(AND($N983&gt;' '!K$13,' '!K$13&gt;=$C983),1,0)</f>
        <v>0</v>
      </c>
      <c r="J983" s="11">
        <f>IF(AND($N983&gt;' '!L$13,' '!L$13&gt;=$C983),1,0)</f>
        <v>0</v>
      </c>
      <c r="K983" s="11">
        <f>IF(AND($N983&gt;' '!M$13,' '!M$13&gt;=$C983),1,0)</f>
        <v>0</v>
      </c>
      <c r="L983" s="11">
        <f>IF(AND($N983&gt;' '!N$13,' '!N$13&gt;=$C983),1,0)</f>
        <v>0</v>
      </c>
      <c r="M983" s="11">
        <f>IF(AND($N983&gt;' '!O$13,' '!O$13&gt;=$C983),1,0)</f>
        <v>0</v>
      </c>
      <c r="N983" s="25">
        <v>5804000</v>
      </c>
      <c r="O983" s="17">
        <v>4200000</v>
      </c>
      <c r="P983" s="17">
        <v>4200000</v>
      </c>
      <c r="Q983" s="17">
        <v>4200000</v>
      </c>
      <c r="R983" s="17">
        <v>4200000</v>
      </c>
      <c r="S983" s="17">
        <v>4200000</v>
      </c>
      <c r="T983" s="17">
        <v>4200000</v>
      </c>
      <c r="U983" s="17">
        <v>4200000</v>
      </c>
      <c r="V983" s="17">
        <v>4200000</v>
      </c>
      <c r="W983" s="17">
        <v>4200000</v>
      </c>
      <c r="X983" s="17">
        <v>4200000</v>
      </c>
    </row>
    <row r="984" spans="2:24">
      <c r="B984" s="20">
        <v>2</v>
      </c>
      <c r="C984" s="25">
        <v>5804000</v>
      </c>
      <c r="D984" s="11">
        <f>IF(AND($N984&gt;' '!F$13,' '!F$13&gt;=$C984),1,0)</f>
        <v>0</v>
      </c>
      <c r="E984" s="11">
        <f>IF(AND($N984&gt;' '!G$13,' '!G$13&gt;=$C984),1,0)</f>
        <v>0</v>
      </c>
      <c r="F984" s="11">
        <f>IF(AND($N984&gt;' '!H$13,' '!H$13&gt;=$C984),1,0)</f>
        <v>0</v>
      </c>
      <c r="G984" s="11">
        <f>IF(AND($N984&gt;' '!I$13,' '!I$13&gt;=$C984),1,0)</f>
        <v>0</v>
      </c>
      <c r="H984" s="11">
        <f>IF(AND($N984&gt;' '!J$13,' '!J$13&gt;=$C984),1,0)</f>
        <v>0</v>
      </c>
      <c r="I984" s="11">
        <f>IF(AND($N984&gt;' '!K$13,' '!K$13&gt;=$C984),1,0)</f>
        <v>0</v>
      </c>
      <c r="J984" s="11">
        <f>IF(AND($N984&gt;' '!L$13,' '!L$13&gt;=$C984),1,0)</f>
        <v>0</v>
      </c>
      <c r="K984" s="11">
        <f>IF(AND($N984&gt;' '!M$13,' '!M$13&gt;=$C984),1,0)</f>
        <v>0</v>
      </c>
      <c r="L984" s="11">
        <f>IF(AND($N984&gt;' '!N$13,' '!N$13&gt;=$C984),1,0)</f>
        <v>0</v>
      </c>
      <c r="M984" s="11">
        <f>IF(AND($N984&gt;' '!O$13,' '!O$13&gt;=$C984),1,0)</f>
        <v>0</v>
      </c>
      <c r="N984" s="25">
        <v>5808000</v>
      </c>
      <c r="O984" s="17">
        <v>4203200</v>
      </c>
      <c r="P984" s="17">
        <v>4203200</v>
      </c>
      <c r="Q984" s="17">
        <v>4203200</v>
      </c>
      <c r="R984" s="17">
        <v>4203200</v>
      </c>
      <c r="S984" s="17">
        <v>4203200</v>
      </c>
      <c r="T984" s="17">
        <v>4203200</v>
      </c>
      <c r="U984" s="17">
        <v>4203200</v>
      </c>
      <c r="V984" s="17">
        <v>4203200</v>
      </c>
      <c r="W984" s="17">
        <v>4203200</v>
      </c>
      <c r="X984" s="17">
        <v>4203200</v>
      </c>
    </row>
    <row r="985" spans="2:24">
      <c r="B985" s="20">
        <v>3</v>
      </c>
      <c r="C985" s="26">
        <v>5808000</v>
      </c>
      <c r="D985" s="11">
        <f>IF(AND($N985&gt;' '!F$13,' '!F$13&gt;=$C985),1,0)</f>
        <v>0</v>
      </c>
      <c r="E985" s="11">
        <f>IF(AND($N985&gt;' '!G$13,' '!G$13&gt;=$C985),1,0)</f>
        <v>0</v>
      </c>
      <c r="F985" s="11">
        <f>IF(AND($N985&gt;' '!H$13,' '!H$13&gt;=$C985),1,0)</f>
        <v>0</v>
      </c>
      <c r="G985" s="11">
        <f>IF(AND($N985&gt;' '!I$13,' '!I$13&gt;=$C985),1,0)</f>
        <v>0</v>
      </c>
      <c r="H985" s="11">
        <f>IF(AND($N985&gt;' '!J$13,' '!J$13&gt;=$C985),1,0)</f>
        <v>0</v>
      </c>
      <c r="I985" s="11">
        <f>IF(AND($N985&gt;' '!K$13,' '!K$13&gt;=$C985),1,0)</f>
        <v>0</v>
      </c>
      <c r="J985" s="11">
        <f>IF(AND($N985&gt;' '!L$13,' '!L$13&gt;=$C985),1,0)</f>
        <v>0</v>
      </c>
      <c r="K985" s="11">
        <f>IF(AND($N985&gt;' '!M$13,' '!M$13&gt;=$C985),1,0)</f>
        <v>0</v>
      </c>
      <c r="L985" s="11">
        <f>IF(AND($N985&gt;' '!N$13,' '!N$13&gt;=$C985),1,0)</f>
        <v>0</v>
      </c>
      <c r="M985" s="11">
        <f>IF(AND($N985&gt;' '!O$13,' '!O$13&gt;=$C985),1,0)</f>
        <v>0</v>
      </c>
      <c r="N985" s="26">
        <v>5812000</v>
      </c>
      <c r="O985" s="17">
        <v>4206400</v>
      </c>
      <c r="P985" s="17">
        <v>4206400</v>
      </c>
      <c r="Q985" s="17">
        <v>4206400</v>
      </c>
      <c r="R985" s="17">
        <v>4206400</v>
      </c>
      <c r="S985" s="17">
        <v>4206400</v>
      </c>
      <c r="T985" s="17">
        <v>4206400</v>
      </c>
      <c r="U985" s="17">
        <v>4206400</v>
      </c>
      <c r="V985" s="17">
        <v>4206400</v>
      </c>
      <c r="W985" s="17">
        <v>4206400</v>
      </c>
      <c r="X985" s="17">
        <v>4206400</v>
      </c>
    </row>
    <row r="986" spans="2:24">
      <c r="B986" s="20">
        <v>4</v>
      </c>
      <c r="C986" s="25">
        <v>5812000</v>
      </c>
      <c r="D986" s="11">
        <f>IF(AND($N986&gt;' '!F$13,' '!F$13&gt;=$C986),1,0)</f>
        <v>0</v>
      </c>
      <c r="E986" s="11">
        <f>IF(AND($N986&gt;' '!G$13,' '!G$13&gt;=$C986),1,0)</f>
        <v>0</v>
      </c>
      <c r="F986" s="11">
        <f>IF(AND($N986&gt;' '!H$13,' '!H$13&gt;=$C986),1,0)</f>
        <v>0</v>
      </c>
      <c r="G986" s="11">
        <f>IF(AND($N986&gt;' '!I$13,' '!I$13&gt;=$C986),1,0)</f>
        <v>0</v>
      </c>
      <c r="H986" s="11">
        <f>IF(AND($N986&gt;' '!J$13,' '!J$13&gt;=$C986),1,0)</f>
        <v>0</v>
      </c>
      <c r="I986" s="11">
        <f>IF(AND($N986&gt;' '!K$13,' '!K$13&gt;=$C986),1,0)</f>
        <v>0</v>
      </c>
      <c r="J986" s="11">
        <f>IF(AND($N986&gt;' '!L$13,' '!L$13&gt;=$C986),1,0)</f>
        <v>0</v>
      </c>
      <c r="K986" s="11">
        <f>IF(AND($N986&gt;' '!M$13,' '!M$13&gt;=$C986),1,0)</f>
        <v>0</v>
      </c>
      <c r="L986" s="11">
        <f>IF(AND($N986&gt;' '!N$13,' '!N$13&gt;=$C986),1,0)</f>
        <v>0</v>
      </c>
      <c r="M986" s="11">
        <f>IF(AND($N986&gt;' '!O$13,' '!O$13&gt;=$C986),1,0)</f>
        <v>0</v>
      </c>
      <c r="N986" s="25">
        <v>5816000</v>
      </c>
      <c r="O986" s="17">
        <v>4209600</v>
      </c>
      <c r="P986" s="17">
        <v>4209600</v>
      </c>
      <c r="Q986" s="17">
        <v>4209600</v>
      </c>
      <c r="R986" s="17">
        <v>4209600</v>
      </c>
      <c r="S986" s="17">
        <v>4209600</v>
      </c>
      <c r="T986" s="17">
        <v>4209600</v>
      </c>
      <c r="U986" s="17">
        <v>4209600</v>
      </c>
      <c r="V986" s="17">
        <v>4209600</v>
      </c>
      <c r="W986" s="17">
        <v>4209600</v>
      </c>
      <c r="X986" s="17">
        <v>4209600</v>
      </c>
    </row>
    <row r="987" spans="2:24">
      <c r="B987" s="18">
        <v>5</v>
      </c>
      <c r="C987" s="25">
        <v>5816000</v>
      </c>
      <c r="D987" s="11">
        <f>IF(AND($N987&gt;' '!F$13,' '!F$13&gt;=$C987),1,0)</f>
        <v>0</v>
      </c>
      <c r="E987" s="11">
        <f>IF(AND($N987&gt;' '!G$13,' '!G$13&gt;=$C987),1,0)</f>
        <v>0</v>
      </c>
      <c r="F987" s="11">
        <f>IF(AND($N987&gt;' '!H$13,' '!H$13&gt;=$C987),1,0)</f>
        <v>0</v>
      </c>
      <c r="G987" s="11">
        <f>IF(AND($N987&gt;' '!I$13,' '!I$13&gt;=$C987),1,0)</f>
        <v>0</v>
      </c>
      <c r="H987" s="11">
        <f>IF(AND($N987&gt;' '!J$13,' '!J$13&gt;=$C987),1,0)</f>
        <v>0</v>
      </c>
      <c r="I987" s="11">
        <f>IF(AND($N987&gt;' '!K$13,' '!K$13&gt;=$C987),1,0)</f>
        <v>0</v>
      </c>
      <c r="J987" s="11">
        <f>IF(AND($N987&gt;' '!L$13,' '!L$13&gt;=$C987),1,0)</f>
        <v>0</v>
      </c>
      <c r="K987" s="11">
        <f>IF(AND($N987&gt;' '!M$13,' '!M$13&gt;=$C987),1,0)</f>
        <v>0</v>
      </c>
      <c r="L987" s="11">
        <f>IF(AND($N987&gt;' '!N$13,' '!N$13&gt;=$C987),1,0)</f>
        <v>0</v>
      </c>
      <c r="M987" s="11">
        <f>IF(AND($N987&gt;' '!O$13,' '!O$13&gt;=$C987),1,0)</f>
        <v>0</v>
      </c>
      <c r="N987" s="25">
        <v>5820000</v>
      </c>
      <c r="O987" s="17">
        <v>4212800</v>
      </c>
      <c r="P987" s="17">
        <v>4212800</v>
      </c>
      <c r="Q987" s="17">
        <v>4212800</v>
      </c>
      <c r="R987" s="17">
        <v>4212800</v>
      </c>
      <c r="S987" s="17">
        <v>4212800</v>
      </c>
      <c r="T987" s="17">
        <v>4212800</v>
      </c>
      <c r="U987" s="17">
        <v>4212800</v>
      </c>
      <c r="V987" s="17">
        <v>4212800</v>
      </c>
      <c r="W987" s="17">
        <v>4212800</v>
      </c>
      <c r="X987" s="17">
        <v>4212800</v>
      </c>
    </row>
    <row r="988" spans="2:24">
      <c r="B988" s="20">
        <v>1</v>
      </c>
      <c r="C988" s="25">
        <v>5820000</v>
      </c>
      <c r="D988" s="11">
        <f>IF(AND($N988&gt;' '!F$13,' '!F$13&gt;=$C988),1,0)</f>
        <v>0</v>
      </c>
      <c r="E988" s="11">
        <f>IF(AND($N988&gt;' '!G$13,' '!G$13&gt;=$C988),1,0)</f>
        <v>0</v>
      </c>
      <c r="F988" s="11">
        <f>IF(AND($N988&gt;' '!H$13,' '!H$13&gt;=$C988),1,0)</f>
        <v>0</v>
      </c>
      <c r="G988" s="11">
        <f>IF(AND($N988&gt;' '!I$13,' '!I$13&gt;=$C988),1,0)</f>
        <v>0</v>
      </c>
      <c r="H988" s="11">
        <f>IF(AND($N988&gt;' '!J$13,' '!J$13&gt;=$C988),1,0)</f>
        <v>0</v>
      </c>
      <c r="I988" s="11">
        <f>IF(AND($N988&gt;' '!K$13,' '!K$13&gt;=$C988),1,0)</f>
        <v>0</v>
      </c>
      <c r="J988" s="11">
        <f>IF(AND($N988&gt;' '!L$13,' '!L$13&gt;=$C988),1,0)</f>
        <v>0</v>
      </c>
      <c r="K988" s="11">
        <f>IF(AND($N988&gt;' '!M$13,' '!M$13&gt;=$C988),1,0)</f>
        <v>0</v>
      </c>
      <c r="L988" s="11">
        <f>IF(AND($N988&gt;' '!N$13,' '!N$13&gt;=$C988),1,0)</f>
        <v>0</v>
      </c>
      <c r="M988" s="11">
        <f>IF(AND($N988&gt;' '!O$13,' '!O$13&gt;=$C988),1,0)</f>
        <v>0</v>
      </c>
      <c r="N988" s="25">
        <v>5824000</v>
      </c>
      <c r="O988" s="17">
        <v>4216000</v>
      </c>
      <c r="P988" s="17">
        <v>4216000</v>
      </c>
      <c r="Q988" s="17">
        <v>4216000</v>
      </c>
      <c r="R988" s="17">
        <v>4216000</v>
      </c>
      <c r="S988" s="17">
        <v>4216000</v>
      </c>
      <c r="T988" s="17">
        <v>4216000</v>
      </c>
      <c r="U988" s="17">
        <v>4216000</v>
      </c>
      <c r="V988" s="17">
        <v>4216000</v>
      </c>
      <c r="W988" s="17">
        <v>4216000</v>
      </c>
      <c r="X988" s="17">
        <v>4216000</v>
      </c>
    </row>
    <row r="989" spans="2:24">
      <c r="B989" s="20">
        <v>2</v>
      </c>
      <c r="C989" s="25">
        <v>5824000</v>
      </c>
      <c r="D989" s="11">
        <f>IF(AND($N989&gt;' '!F$13,' '!F$13&gt;=$C989),1,0)</f>
        <v>0</v>
      </c>
      <c r="E989" s="11">
        <f>IF(AND($N989&gt;' '!G$13,' '!G$13&gt;=$C989),1,0)</f>
        <v>0</v>
      </c>
      <c r="F989" s="11">
        <f>IF(AND($N989&gt;' '!H$13,' '!H$13&gt;=$C989),1,0)</f>
        <v>0</v>
      </c>
      <c r="G989" s="11">
        <f>IF(AND($N989&gt;' '!I$13,' '!I$13&gt;=$C989),1,0)</f>
        <v>0</v>
      </c>
      <c r="H989" s="11">
        <f>IF(AND($N989&gt;' '!J$13,' '!J$13&gt;=$C989),1,0)</f>
        <v>0</v>
      </c>
      <c r="I989" s="11">
        <f>IF(AND($N989&gt;' '!K$13,' '!K$13&gt;=$C989),1,0)</f>
        <v>0</v>
      </c>
      <c r="J989" s="11">
        <f>IF(AND($N989&gt;' '!L$13,' '!L$13&gt;=$C989),1,0)</f>
        <v>0</v>
      </c>
      <c r="K989" s="11">
        <f>IF(AND($N989&gt;' '!M$13,' '!M$13&gt;=$C989),1,0)</f>
        <v>0</v>
      </c>
      <c r="L989" s="11">
        <f>IF(AND($N989&gt;' '!N$13,' '!N$13&gt;=$C989),1,0)</f>
        <v>0</v>
      </c>
      <c r="M989" s="11">
        <f>IF(AND($N989&gt;' '!O$13,' '!O$13&gt;=$C989),1,0)</f>
        <v>0</v>
      </c>
      <c r="N989" s="25">
        <v>5828000</v>
      </c>
      <c r="O989" s="17">
        <v>4219200</v>
      </c>
      <c r="P989" s="17">
        <v>4219200</v>
      </c>
      <c r="Q989" s="17">
        <v>4219200</v>
      </c>
      <c r="R989" s="17">
        <v>4219200</v>
      </c>
      <c r="S989" s="17">
        <v>4219200</v>
      </c>
      <c r="T989" s="17">
        <v>4219200</v>
      </c>
      <c r="U989" s="17">
        <v>4219200</v>
      </c>
      <c r="V989" s="17">
        <v>4219200</v>
      </c>
      <c r="W989" s="17">
        <v>4219200</v>
      </c>
      <c r="X989" s="17">
        <v>4219200</v>
      </c>
    </row>
    <row r="990" spans="2:24">
      <c r="B990" s="20">
        <v>3</v>
      </c>
      <c r="C990" s="26">
        <v>5828000</v>
      </c>
      <c r="D990" s="11">
        <f>IF(AND($N990&gt;' '!F$13,' '!F$13&gt;=$C990),1,0)</f>
        <v>0</v>
      </c>
      <c r="E990" s="11">
        <f>IF(AND($N990&gt;' '!G$13,' '!G$13&gt;=$C990),1,0)</f>
        <v>0</v>
      </c>
      <c r="F990" s="11">
        <f>IF(AND($N990&gt;' '!H$13,' '!H$13&gt;=$C990),1,0)</f>
        <v>0</v>
      </c>
      <c r="G990" s="11">
        <f>IF(AND($N990&gt;' '!I$13,' '!I$13&gt;=$C990),1,0)</f>
        <v>0</v>
      </c>
      <c r="H990" s="11">
        <f>IF(AND($N990&gt;' '!J$13,' '!J$13&gt;=$C990),1,0)</f>
        <v>0</v>
      </c>
      <c r="I990" s="11">
        <f>IF(AND($N990&gt;' '!K$13,' '!K$13&gt;=$C990),1,0)</f>
        <v>0</v>
      </c>
      <c r="J990" s="11">
        <f>IF(AND($N990&gt;' '!L$13,' '!L$13&gt;=$C990),1,0)</f>
        <v>0</v>
      </c>
      <c r="K990" s="11">
        <f>IF(AND($N990&gt;' '!M$13,' '!M$13&gt;=$C990),1,0)</f>
        <v>0</v>
      </c>
      <c r="L990" s="11">
        <f>IF(AND($N990&gt;' '!N$13,' '!N$13&gt;=$C990),1,0)</f>
        <v>0</v>
      </c>
      <c r="M990" s="11">
        <f>IF(AND($N990&gt;' '!O$13,' '!O$13&gt;=$C990),1,0)</f>
        <v>0</v>
      </c>
      <c r="N990" s="26">
        <v>5832000</v>
      </c>
      <c r="O990" s="17">
        <v>4222400</v>
      </c>
      <c r="P990" s="17">
        <v>4222400</v>
      </c>
      <c r="Q990" s="17">
        <v>4222400</v>
      </c>
      <c r="R990" s="17">
        <v>4222400</v>
      </c>
      <c r="S990" s="17">
        <v>4222400</v>
      </c>
      <c r="T990" s="17">
        <v>4222400</v>
      </c>
      <c r="U990" s="17">
        <v>4222400</v>
      </c>
      <c r="V990" s="17">
        <v>4222400</v>
      </c>
      <c r="W990" s="17">
        <v>4222400</v>
      </c>
      <c r="X990" s="17">
        <v>4222400</v>
      </c>
    </row>
    <row r="991" spans="2:24">
      <c r="B991" s="20">
        <v>4</v>
      </c>
      <c r="C991" s="25">
        <v>5832000</v>
      </c>
      <c r="D991" s="11">
        <f>IF(AND($N991&gt;' '!F$13,' '!F$13&gt;=$C991),1,0)</f>
        <v>0</v>
      </c>
      <c r="E991" s="11">
        <f>IF(AND($N991&gt;' '!G$13,' '!G$13&gt;=$C991),1,0)</f>
        <v>0</v>
      </c>
      <c r="F991" s="11">
        <f>IF(AND($N991&gt;' '!H$13,' '!H$13&gt;=$C991),1,0)</f>
        <v>0</v>
      </c>
      <c r="G991" s="11">
        <f>IF(AND($N991&gt;' '!I$13,' '!I$13&gt;=$C991),1,0)</f>
        <v>0</v>
      </c>
      <c r="H991" s="11">
        <f>IF(AND($N991&gt;' '!J$13,' '!J$13&gt;=$C991),1,0)</f>
        <v>0</v>
      </c>
      <c r="I991" s="11">
        <f>IF(AND($N991&gt;' '!K$13,' '!K$13&gt;=$C991),1,0)</f>
        <v>0</v>
      </c>
      <c r="J991" s="11">
        <f>IF(AND($N991&gt;' '!L$13,' '!L$13&gt;=$C991),1,0)</f>
        <v>0</v>
      </c>
      <c r="K991" s="11">
        <f>IF(AND($N991&gt;' '!M$13,' '!M$13&gt;=$C991),1,0)</f>
        <v>0</v>
      </c>
      <c r="L991" s="11">
        <f>IF(AND($N991&gt;' '!N$13,' '!N$13&gt;=$C991),1,0)</f>
        <v>0</v>
      </c>
      <c r="M991" s="11">
        <f>IF(AND($N991&gt;' '!O$13,' '!O$13&gt;=$C991),1,0)</f>
        <v>0</v>
      </c>
      <c r="N991" s="25">
        <v>5836000</v>
      </c>
      <c r="O991" s="17">
        <v>4225600</v>
      </c>
      <c r="P991" s="17">
        <v>4225600</v>
      </c>
      <c r="Q991" s="17">
        <v>4225600</v>
      </c>
      <c r="R991" s="17">
        <v>4225600</v>
      </c>
      <c r="S991" s="17">
        <v>4225600</v>
      </c>
      <c r="T991" s="17">
        <v>4225600</v>
      </c>
      <c r="U991" s="17">
        <v>4225600</v>
      </c>
      <c r="V991" s="17">
        <v>4225600</v>
      </c>
      <c r="W991" s="17">
        <v>4225600</v>
      </c>
      <c r="X991" s="17">
        <v>4225600</v>
      </c>
    </row>
    <row r="992" spans="2:24">
      <c r="B992" s="18">
        <v>5</v>
      </c>
      <c r="C992" s="25">
        <v>5836000</v>
      </c>
      <c r="D992" s="11">
        <f>IF(AND($N992&gt;' '!F$13,' '!F$13&gt;=$C992),1,0)</f>
        <v>0</v>
      </c>
      <c r="E992" s="11">
        <f>IF(AND($N992&gt;' '!G$13,' '!G$13&gt;=$C992),1,0)</f>
        <v>0</v>
      </c>
      <c r="F992" s="11">
        <f>IF(AND($N992&gt;' '!H$13,' '!H$13&gt;=$C992),1,0)</f>
        <v>0</v>
      </c>
      <c r="G992" s="11">
        <f>IF(AND($N992&gt;' '!I$13,' '!I$13&gt;=$C992),1,0)</f>
        <v>0</v>
      </c>
      <c r="H992" s="11">
        <f>IF(AND($N992&gt;' '!J$13,' '!J$13&gt;=$C992),1,0)</f>
        <v>0</v>
      </c>
      <c r="I992" s="11">
        <f>IF(AND($N992&gt;' '!K$13,' '!K$13&gt;=$C992),1,0)</f>
        <v>0</v>
      </c>
      <c r="J992" s="11">
        <f>IF(AND($N992&gt;' '!L$13,' '!L$13&gt;=$C992),1,0)</f>
        <v>0</v>
      </c>
      <c r="K992" s="11">
        <f>IF(AND($N992&gt;' '!M$13,' '!M$13&gt;=$C992),1,0)</f>
        <v>0</v>
      </c>
      <c r="L992" s="11">
        <f>IF(AND($N992&gt;' '!N$13,' '!N$13&gt;=$C992),1,0)</f>
        <v>0</v>
      </c>
      <c r="M992" s="11">
        <f>IF(AND($N992&gt;' '!O$13,' '!O$13&gt;=$C992),1,0)</f>
        <v>0</v>
      </c>
      <c r="N992" s="25">
        <v>5840000</v>
      </c>
      <c r="O992" s="17">
        <v>4228800</v>
      </c>
      <c r="P992" s="17">
        <v>4228800</v>
      </c>
      <c r="Q992" s="17">
        <v>4228800</v>
      </c>
      <c r="R992" s="17">
        <v>4228800</v>
      </c>
      <c r="S992" s="17">
        <v>4228800</v>
      </c>
      <c r="T992" s="17">
        <v>4228800</v>
      </c>
      <c r="U992" s="17">
        <v>4228800</v>
      </c>
      <c r="V992" s="17">
        <v>4228800</v>
      </c>
      <c r="W992" s="17">
        <v>4228800</v>
      </c>
      <c r="X992" s="17">
        <v>4228800</v>
      </c>
    </row>
    <row r="993" spans="2:24">
      <c r="B993" s="20">
        <v>1</v>
      </c>
      <c r="C993" s="25">
        <v>5840000</v>
      </c>
      <c r="D993" s="11">
        <f>IF(AND($N993&gt;' '!F$13,' '!F$13&gt;=$C993),1,0)</f>
        <v>0</v>
      </c>
      <c r="E993" s="11">
        <f>IF(AND($N993&gt;' '!G$13,' '!G$13&gt;=$C993),1,0)</f>
        <v>0</v>
      </c>
      <c r="F993" s="11">
        <f>IF(AND($N993&gt;' '!H$13,' '!H$13&gt;=$C993),1,0)</f>
        <v>0</v>
      </c>
      <c r="G993" s="11">
        <f>IF(AND($N993&gt;' '!I$13,' '!I$13&gt;=$C993),1,0)</f>
        <v>0</v>
      </c>
      <c r="H993" s="11">
        <f>IF(AND($N993&gt;' '!J$13,' '!J$13&gt;=$C993),1,0)</f>
        <v>0</v>
      </c>
      <c r="I993" s="11">
        <f>IF(AND($N993&gt;' '!K$13,' '!K$13&gt;=$C993),1,0)</f>
        <v>0</v>
      </c>
      <c r="J993" s="11">
        <f>IF(AND($N993&gt;' '!L$13,' '!L$13&gt;=$C993),1,0)</f>
        <v>0</v>
      </c>
      <c r="K993" s="11">
        <f>IF(AND($N993&gt;' '!M$13,' '!M$13&gt;=$C993),1,0)</f>
        <v>0</v>
      </c>
      <c r="L993" s="11">
        <f>IF(AND($N993&gt;' '!N$13,' '!N$13&gt;=$C993),1,0)</f>
        <v>0</v>
      </c>
      <c r="M993" s="11">
        <f>IF(AND($N993&gt;' '!O$13,' '!O$13&gt;=$C993),1,0)</f>
        <v>0</v>
      </c>
      <c r="N993" s="25">
        <v>5844000</v>
      </c>
      <c r="O993" s="17">
        <v>4232000</v>
      </c>
      <c r="P993" s="17">
        <v>4232000</v>
      </c>
      <c r="Q993" s="17">
        <v>4232000</v>
      </c>
      <c r="R993" s="17">
        <v>4232000</v>
      </c>
      <c r="S993" s="17">
        <v>4232000</v>
      </c>
      <c r="T993" s="17">
        <v>4232000</v>
      </c>
      <c r="U993" s="17">
        <v>4232000</v>
      </c>
      <c r="V993" s="17">
        <v>4232000</v>
      </c>
      <c r="W993" s="17">
        <v>4232000</v>
      </c>
      <c r="X993" s="17">
        <v>4232000</v>
      </c>
    </row>
    <row r="994" spans="2:24">
      <c r="B994" s="20">
        <v>2</v>
      </c>
      <c r="C994" s="25">
        <v>5844000</v>
      </c>
      <c r="D994" s="11">
        <f>IF(AND($N994&gt;' '!F$13,' '!F$13&gt;=$C994),1,0)</f>
        <v>0</v>
      </c>
      <c r="E994" s="11">
        <f>IF(AND($N994&gt;' '!G$13,' '!G$13&gt;=$C994),1,0)</f>
        <v>0</v>
      </c>
      <c r="F994" s="11">
        <f>IF(AND($N994&gt;' '!H$13,' '!H$13&gt;=$C994),1,0)</f>
        <v>0</v>
      </c>
      <c r="G994" s="11">
        <f>IF(AND($N994&gt;' '!I$13,' '!I$13&gt;=$C994),1,0)</f>
        <v>0</v>
      </c>
      <c r="H994" s="11">
        <f>IF(AND($N994&gt;' '!J$13,' '!J$13&gt;=$C994),1,0)</f>
        <v>0</v>
      </c>
      <c r="I994" s="11">
        <f>IF(AND($N994&gt;' '!K$13,' '!K$13&gt;=$C994),1,0)</f>
        <v>0</v>
      </c>
      <c r="J994" s="11">
        <f>IF(AND($N994&gt;' '!L$13,' '!L$13&gt;=$C994),1,0)</f>
        <v>0</v>
      </c>
      <c r="K994" s="11">
        <f>IF(AND($N994&gt;' '!M$13,' '!M$13&gt;=$C994),1,0)</f>
        <v>0</v>
      </c>
      <c r="L994" s="11">
        <f>IF(AND($N994&gt;' '!N$13,' '!N$13&gt;=$C994),1,0)</f>
        <v>0</v>
      </c>
      <c r="M994" s="11">
        <f>IF(AND($N994&gt;' '!O$13,' '!O$13&gt;=$C994),1,0)</f>
        <v>0</v>
      </c>
      <c r="N994" s="25">
        <v>5848000</v>
      </c>
      <c r="O994" s="17">
        <v>4235200</v>
      </c>
      <c r="P994" s="17">
        <v>4235200</v>
      </c>
      <c r="Q994" s="17">
        <v>4235200</v>
      </c>
      <c r="R994" s="17">
        <v>4235200</v>
      </c>
      <c r="S994" s="17">
        <v>4235200</v>
      </c>
      <c r="T994" s="17">
        <v>4235200</v>
      </c>
      <c r="U994" s="17">
        <v>4235200</v>
      </c>
      <c r="V994" s="17">
        <v>4235200</v>
      </c>
      <c r="W994" s="17">
        <v>4235200</v>
      </c>
      <c r="X994" s="17">
        <v>4235200</v>
      </c>
    </row>
    <row r="995" spans="2:24">
      <c r="B995" s="20">
        <v>3</v>
      </c>
      <c r="C995" s="26">
        <v>5848000</v>
      </c>
      <c r="D995" s="11">
        <f>IF(AND($N995&gt;' '!F$13,' '!F$13&gt;=$C995),1,0)</f>
        <v>0</v>
      </c>
      <c r="E995" s="11">
        <f>IF(AND($N995&gt;' '!G$13,' '!G$13&gt;=$C995),1,0)</f>
        <v>0</v>
      </c>
      <c r="F995" s="11">
        <f>IF(AND($N995&gt;' '!H$13,' '!H$13&gt;=$C995),1,0)</f>
        <v>0</v>
      </c>
      <c r="G995" s="11">
        <f>IF(AND($N995&gt;' '!I$13,' '!I$13&gt;=$C995),1,0)</f>
        <v>0</v>
      </c>
      <c r="H995" s="11">
        <f>IF(AND($N995&gt;' '!J$13,' '!J$13&gt;=$C995),1,0)</f>
        <v>0</v>
      </c>
      <c r="I995" s="11">
        <f>IF(AND($N995&gt;' '!K$13,' '!K$13&gt;=$C995),1,0)</f>
        <v>0</v>
      </c>
      <c r="J995" s="11">
        <f>IF(AND($N995&gt;' '!L$13,' '!L$13&gt;=$C995),1,0)</f>
        <v>0</v>
      </c>
      <c r="K995" s="11">
        <f>IF(AND($N995&gt;' '!M$13,' '!M$13&gt;=$C995),1,0)</f>
        <v>0</v>
      </c>
      <c r="L995" s="11">
        <f>IF(AND($N995&gt;' '!N$13,' '!N$13&gt;=$C995),1,0)</f>
        <v>0</v>
      </c>
      <c r="M995" s="11">
        <f>IF(AND($N995&gt;' '!O$13,' '!O$13&gt;=$C995),1,0)</f>
        <v>0</v>
      </c>
      <c r="N995" s="26">
        <v>5852000</v>
      </c>
      <c r="O995" s="17">
        <v>4238400</v>
      </c>
      <c r="P995" s="17">
        <v>4238400</v>
      </c>
      <c r="Q995" s="17">
        <v>4238400</v>
      </c>
      <c r="R995" s="17">
        <v>4238400</v>
      </c>
      <c r="S995" s="17">
        <v>4238400</v>
      </c>
      <c r="T995" s="17">
        <v>4238400</v>
      </c>
      <c r="U995" s="17">
        <v>4238400</v>
      </c>
      <c r="V995" s="17">
        <v>4238400</v>
      </c>
      <c r="W995" s="17">
        <v>4238400</v>
      </c>
      <c r="X995" s="17">
        <v>4238400</v>
      </c>
    </row>
    <row r="996" spans="2:24">
      <c r="B996" s="20">
        <v>4</v>
      </c>
      <c r="C996" s="25">
        <v>5852000</v>
      </c>
      <c r="D996" s="11">
        <f>IF(AND($N996&gt;' '!F$13,' '!F$13&gt;=$C996),1,0)</f>
        <v>0</v>
      </c>
      <c r="E996" s="11">
        <f>IF(AND($N996&gt;' '!G$13,' '!G$13&gt;=$C996),1,0)</f>
        <v>0</v>
      </c>
      <c r="F996" s="11">
        <f>IF(AND($N996&gt;' '!H$13,' '!H$13&gt;=$C996),1,0)</f>
        <v>0</v>
      </c>
      <c r="G996" s="11">
        <f>IF(AND($N996&gt;' '!I$13,' '!I$13&gt;=$C996),1,0)</f>
        <v>0</v>
      </c>
      <c r="H996" s="11">
        <f>IF(AND($N996&gt;' '!J$13,' '!J$13&gt;=$C996),1,0)</f>
        <v>0</v>
      </c>
      <c r="I996" s="11">
        <f>IF(AND($N996&gt;' '!K$13,' '!K$13&gt;=$C996),1,0)</f>
        <v>0</v>
      </c>
      <c r="J996" s="11">
        <f>IF(AND($N996&gt;' '!L$13,' '!L$13&gt;=$C996),1,0)</f>
        <v>0</v>
      </c>
      <c r="K996" s="11">
        <f>IF(AND($N996&gt;' '!M$13,' '!M$13&gt;=$C996),1,0)</f>
        <v>0</v>
      </c>
      <c r="L996" s="11">
        <f>IF(AND($N996&gt;' '!N$13,' '!N$13&gt;=$C996),1,0)</f>
        <v>0</v>
      </c>
      <c r="M996" s="11">
        <f>IF(AND($N996&gt;' '!O$13,' '!O$13&gt;=$C996),1,0)</f>
        <v>0</v>
      </c>
      <c r="N996" s="25">
        <v>5856000</v>
      </c>
      <c r="O996" s="17">
        <v>4241600</v>
      </c>
      <c r="P996" s="17">
        <v>4241600</v>
      </c>
      <c r="Q996" s="17">
        <v>4241600</v>
      </c>
      <c r="R996" s="17">
        <v>4241600</v>
      </c>
      <c r="S996" s="17">
        <v>4241600</v>
      </c>
      <c r="T996" s="17">
        <v>4241600</v>
      </c>
      <c r="U996" s="17">
        <v>4241600</v>
      </c>
      <c r="V996" s="17">
        <v>4241600</v>
      </c>
      <c r="W996" s="17">
        <v>4241600</v>
      </c>
      <c r="X996" s="17">
        <v>4241600</v>
      </c>
    </row>
    <row r="997" spans="2:24">
      <c r="B997" s="18">
        <v>5</v>
      </c>
      <c r="C997" s="25">
        <v>5856000</v>
      </c>
      <c r="D997" s="11">
        <f>IF(AND($N997&gt;' '!F$13,' '!F$13&gt;=$C997),1,0)</f>
        <v>0</v>
      </c>
      <c r="E997" s="11">
        <f>IF(AND($N997&gt;' '!G$13,' '!G$13&gt;=$C997),1,0)</f>
        <v>0</v>
      </c>
      <c r="F997" s="11">
        <f>IF(AND($N997&gt;' '!H$13,' '!H$13&gt;=$C997),1,0)</f>
        <v>0</v>
      </c>
      <c r="G997" s="11">
        <f>IF(AND($N997&gt;' '!I$13,' '!I$13&gt;=$C997),1,0)</f>
        <v>0</v>
      </c>
      <c r="H997" s="11">
        <f>IF(AND($N997&gt;' '!J$13,' '!J$13&gt;=$C997),1,0)</f>
        <v>0</v>
      </c>
      <c r="I997" s="11">
        <f>IF(AND($N997&gt;' '!K$13,' '!K$13&gt;=$C997),1,0)</f>
        <v>0</v>
      </c>
      <c r="J997" s="11">
        <f>IF(AND($N997&gt;' '!L$13,' '!L$13&gt;=$C997),1,0)</f>
        <v>0</v>
      </c>
      <c r="K997" s="11">
        <f>IF(AND($N997&gt;' '!M$13,' '!M$13&gt;=$C997),1,0)</f>
        <v>0</v>
      </c>
      <c r="L997" s="11">
        <f>IF(AND($N997&gt;' '!N$13,' '!N$13&gt;=$C997),1,0)</f>
        <v>0</v>
      </c>
      <c r="M997" s="11">
        <f>IF(AND($N997&gt;' '!O$13,' '!O$13&gt;=$C997),1,0)</f>
        <v>0</v>
      </c>
      <c r="N997" s="25">
        <v>5860000</v>
      </c>
      <c r="O997" s="17">
        <v>4244800</v>
      </c>
      <c r="P997" s="17">
        <v>4244800</v>
      </c>
      <c r="Q997" s="17">
        <v>4244800</v>
      </c>
      <c r="R997" s="17">
        <v>4244800</v>
      </c>
      <c r="S997" s="17">
        <v>4244800</v>
      </c>
      <c r="T997" s="17">
        <v>4244800</v>
      </c>
      <c r="U997" s="17">
        <v>4244800</v>
      </c>
      <c r="V997" s="17">
        <v>4244800</v>
      </c>
      <c r="W997" s="17">
        <v>4244800</v>
      </c>
      <c r="X997" s="17">
        <v>4244800</v>
      </c>
    </row>
    <row r="998" spans="2:24">
      <c r="B998" s="20">
        <v>1</v>
      </c>
      <c r="C998" s="25">
        <v>5860000</v>
      </c>
      <c r="D998" s="11">
        <f>IF(AND($N998&gt;' '!F$13,' '!F$13&gt;=$C998),1,0)</f>
        <v>0</v>
      </c>
      <c r="E998" s="11">
        <f>IF(AND($N998&gt;' '!G$13,' '!G$13&gt;=$C998),1,0)</f>
        <v>0</v>
      </c>
      <c r="F998" s="11">
        <f>IF(AND($N998&gt;' '!H$13,' '!H$13&gt;=$C998),1,0)</f>
        <v>0</v>
      </c>
      <c r="G998" s="11">
        <f>IF(AND($N998&gt;' '!I$13,' '!I$13&gt;=$C998),1,0)</f>
        <v>0</v>
      </c>
      <c r="H998" s="11">
        <f>IF(AND($N998&gt;' '!J$13,' '!J$13&gt;=$C998),1,0)</f>
        <v>0</v>
      </c>
      <c r="I998" s="11">
        <f>IF(AND($N998&gt;' '!K$13,' '!K$13&gt;=$C998),1,0)</f>
        <v>0</v>
      </c>
      <c r="J998" s="11">
        <f>IF(AND($N998&gt;' '!L$13,' '!L$13&gt;=$C998),1,0)</f>
        <v>0</v>
      </c>
      <c r="K998" s="11">
        <f>IF(AND($N998&gt;' '!M$13,' '!M$13&gt;=$C998),1,0)</f>
        <v>0</v>
      </c>
      <c r="L998" s="11">
        <f>IF(AND($N998&gt;' '!N$13,' '!N$13&gt;=$C998),1,0)</f>
        <v>0</v>
      </c>
      <c r="M998" s="11">
        <f>IF(AND($N998&gt;' '!O$13,' '!O$13&gt;=$C998),1,0)</f>
        <v>0</v>
      </c>
      <c r="N998" s="25">
        <v>5864000</v>
      </c>
      <c r="O998" s="17">
        <v>4248000</v>
      </c>
      <c r="P998" s="17">
        <v>4248000</v>
      </c>
      <c r="Q998" s="17">
        <v>4248000</v>
      </c>
      <c r="R998" s="17">
        <v>4248000</v>
      </c>
      <c r="S998" s="17">
        <v>4248000</v>
      </c>
      <c r="T998" s="17">
        <v>4248000</v>
      </c>
      <c r="U998" s="17">
        <v>4248000</v>
      </c>
      <c r="V998" s="17">
        <v>4248000</v>
      </c>
      <c r="W998" s="17">
        <v>4248000</v>
      </c>
      <c r="X998" s="17">
        <v>4248000</v>
      </c>
    </row>
    <row r="999" spans="2:24">
      <c r="B999" s="20">
        <v>2</v>
      </c>
      <c r="C999" s="25">
        <v>5864000</v>
      </c>
      <c r="D999" s="11">
        <f>IF(AND($N999&gt;' '!F$13,' '!F$13&gt;=$C999),1,0)</f>
        <v>0</v>
      </c>
      <c r="E999" s="11">
        <f>IF(AND($N999&gt;' '!G$13,' '!G$13&gt;=$C999),1,0)</f>
        <v>0</v>
      </c>
      <c r="F999" s="11">
        <f>IF(AND($N999&gt;' '!H$13,' '!H$13&gt;=$C999),1,0)</f>
        <v>0</v>
      </c>
      <c r="G999" s="11">
        <f>IF(AND($N999&gt;' '!I$13,' '!I$13&gt;=$C999),1,0)</f>
        <v>0</v>
      </c>
      <c r="H999" s="11">
        <f>IF(AND($N999&gt;' '!J$13,' '!J$13&gt;=$C999),1,0)</f>
        <v>0</v>
      </c>
      <c r="I999" s="11">
        <f>IF(AND($N999&gt;' '!K$13,' '!K$13&gt;=$C999),1,0)</f>
        <v>0</v>
      </c>
      <c r="J999" s="11">
        <f>IF(AND($N999&gt;' '!L$13,' '!L$13&gt;=$C999),1,0)</f>
        <v>0</v>
      </c>
      <c r="K999" s="11">
        <f>IF(AND($N999&gt;' '!M$13,' '!M$13&gt;=$C999),1,0)</f>
        <v>0</v>
      </c>
      <c r="L999" s="11">
        <f>IF(AND($N999&gt;' '!N$13,' '!N$13&gt;=$C999),1,0)</f>
        <v>0</v>
      </c>
      <c r="M999" s="11">
        <f>IF(AND($N999&gt;' '!O$13,' '!O$13&gt;=$C999),1,0)</f>
        <v>0</v>
      </c>
      <c r="N999" s="25">
        <v>5868000</v>
      </c>
      <c r="O999" s="17">
        <v>4251200</v>
      </c>
      <c r="P999" s="17">
        <v>4251200</v>
      </c>
      <c r="Q999" s="17">
        <v>4251200</v>
      </c>
      <c r="R999" s="17">
        <v>4251200</v>
      </c>
      <c r="S999" s="17">
        <v>4251200</v>
      </c>
      <c r="T999" s="17">
        <v>4251200</v>
      </c>
      <c r="U999" s="17">
        <v>4251200</v>
      </c>
      <c r="V999" s="17">
        <v>4251200</v>
      </c>
      <c r="W999" s="17">
        <v>4251200</v>
      </c>
      <c r="X999" s="17">
        <v>4251200</v>
      </c>
    </row>
    <row r="1000" spans="2:24">
      <c r="B1000" s="20">
        <v>3</v>
      </c>
      <c r="C1000" s="26">
        <v>5868000</v>
      </c>
      <c r="D1000" s="11">
        <f>IF(AND($N1000&gt;' '!F$13,' '!F$13&gt;=$C1000),1,0)</f>
        <v>0</v>
      </c>
      <c r="E1000" s="11">
        <f>IF(AND($N1000&gt;' '!G$13,' '!G$13&gt;=$C1000),1,0)</f>
        <v>0</v>
      </c>
      <c r="F1000" s="11">
        <f>IF(AND($N1000&gt;' '!H$13,' '!H$13&gt;=$C1000),1,0)</f>
        <v>0</v>
      </c>
      <c r="G1000" s="11">
        <f>IF(AND($N1000&gt;' '!I$13,' '!I$13&gt;=$C1000),1,0)</f>
        <v>0</v>
      </c>
      <c r="H1000" s="11">
        <f>IF(AND($N1000&gt;' '!J$13,' '!J$13&gt;=$C1000),1,0)</f>
        <v>0</v>
      </c>
      <c r="I1000" s="11">
        <f>IF(AND($N1000&gt;' '!K$13,' '!K$13&gt;=$C1000),1,0)</f>
        <v>0</v>
      </c>
      <c r="J1000" s="11">
        <f>IF(AND($N1000&gt;' '!L$13,' '!L$13&gt;=$C1000),1,0)</f>
        <v>0</v>
      </c>
      <c r="K1000" s="11">
        <f>IF(AND($N1000&gt;' '!M$13,' '!M$13&gt;=$C1000),1,0)</f>
        <v>0</v>
      </c>
      <c r="L1000" s="11">
        <f>IF(AND($N1000&gt;' '!N$13,' '!N$13&gt;=$C1000),1,0)</f>
        <v>0</v>
      </c>
      <c r="M1000" s="11">
        <f>IF(AND($N1000&gt;' '!O$13,' '!O$13&gt;=$C1000),1,0)</f>
        <v>0</v>
      </c>
      <c r="N1000" s="26">
        <v>5872000</v>
      </c>
      <c r="O1000" s="17">
        <v>4254400</v>
      </c>
      <c r="P1000" s="17">
        <v>4254400</v>
      </c>
      <c r="Q1000" s="17">
        <v>4254400</v>
      </c>
      <c r="R1000" s="17">
        <v>4254400</v>
      </c>
      <c r="S1000" s="17">
        <v>4254400</v>
      </c>
      <c r="T1000" s="17">
        <v>4254400</v>
      </c>
      <c r="U1000" s="17">
        <v>4254400</v>
      </c>
      <c r="V1000" s="17">
        <v>4254400</v>
      </c>
      <c r="W1000" s="17">
        <v>4254400</v>
      </c>
      <c r="X1000" s="17">
        <v>4254400</v>
      </c>
    </row>
    <row r="1001" spans="2:24">
      <c r="B1001" s="20">
        <v>4</v>
      </c>
      <c r="C1001" s="25">
        <v>5872000</v>
      </c>
      <c r="D1001" s="11">
        <f>IF(AND($N1001&gt;' '!F$13,' '!F$13&gt;=$C1001),1,0)</f>
        <v>0</v>
      </c>
      <c r="E1001" s="11">
        <f>IF(AND($N1001&gt;' '!G$13,' '!G$13&gt;=$C1001),1,0)</f>
        <v>0</v>
      </c>
      <c r="F1001" s="11">
        <f>IF(AND($N1001&gt;' '!H$13,' '!H$13&gt;=$C1001),1,0)</f>
        <v>0</v>
      </c>
      <c r="G1001" s="11">
        <f>IF(AND($N1001&gt;' '!I$13,' '!I$13&gt;=$C1001),1,0)</f>
        <v>0</v>
      </c>
      <c r="H1001" s="11">
        <f>IF(AND($N1001&gt;' '!J$13,' '!J$13&gt;=$C1001),1,0)</f>
        <v>0</v>
      </c>
      <c r="I1001" s="11">
        <f>IF(AND($N1001&gt;' '!K$13,' '!K$13&gt;=$C1001),1,0)</f>
        <v>0</v>
      </c>
      <c r="J1001" s="11">
        <f>IF(AND($N1001&gt;' '!L$13,' '!L$13&gt;=$C1001),1,0)</f>
        <v>0</v>
      </c>
      <c r="K1001" s="11">
        <f>IF(AND($N1001&gt;' '!M$13,' '!M$13&gt;=$C1001),1,0)</f>
        <v>0</v>
      </c>
      <c r="L1001" s="11">
        <f>IF(AND($N1001&gt;' '!N$13,' '!N$13&gt;=$C1001),1,0)</f>
        <v>0</v>
      </c>
      <c r="M1001" s="11">
        <f>IF(AND($N1001&gt;' '!O$13,' '!O$13&gt;=$C1001),1,0)</f>
        <v>0</v>
      </c>
      <c r="N1001" s="25">
        <v>5876000</v>
      </c>
      <c r="O1001" s="17">
        <v>4257600</v>
      </c>
      <c r="P1001" s="17">
        <v>4257600</v>
      </c>
      <c r="Q1001" s="17">
        <v>4257600</v>
      </c>
      <c r="R1001" s="17">
        <v>4257600</v>
      </c>
      <c r="S1001" s="17">
        <v>4257600</v>
      </c>
      <c r="T1001" s="17">
        <v>4257600</v>
      </c>
      <c r="U1001" s="17">
        <v>4257600</v>
      </c>
      <c r="V1001" s="17">
        <v>4257600</v>
      </c>
      <c r="W1001" s="17">
        <v>4257600</v>
      </c>
      <c r="X1001" s="17">
        <v>4257600</v>
      </c>
    </row>
    <row r="1002" spans="2:24">
      <c r="B1002" s="18">
        <v>5</v>
      </c>
      <c r="C1002" s="25">
        <v>5876000</v>
      </c>
      <c r="D1002" s="11">
        <f>IF(AND($N1002&gt;' '!F$13,' '!F$13&gt;=$C1002),1,0)</f>
        <v>0</v>
      </c>
      <c r="E1002" s="11">
        <f>IF(AND($N1002&gt;' '!G$13,' '!G$13&gt;=$C1002),1,0)</f>
        <v>0</v>
      </c>
      <c r="F1002" s="11">
        <f>IF(AND($N1002&gt;' '!H$13,' '!H$13&gt;=$C1002),1,0)</f>
        <v>0</v>
      </c>
      <c r="G1002" s="11">
        <f>IF(AND($N1002&gt;' '!I$13,' '!I$13&gt;=$C1002),1,0)</f>
        <v>0</v>
      </c>
      <c r="H1002" s="11">
        <f>IF(AND($N1002&gt;' '!J$13,' '!J$13&gt;=$C1002),1,0)</f>
        <v>0</v>
      </c>
      <c r="I1002" s="11">
        <f>IF(AND($N1002&gt;' '!K$13,' '!K$13&gt;=$C1002),1,0)</f>
        <v>0</v>
      </c>
      <c r="J1002" s="11">
        <f>IF(AND($N1002&gt;' '!L$13,' '!L$13&gt;=$C1002),1,0)</f>
        <v>0</v>
      </c>
      <c r="K1002" s="11">
        <f>IF(AND($N1002&gt;' '!M$13,' '!M$13&gt;=$C1002),1,0)</f>
        <v>0</v>
      </c>
      <c r="L1002" s="11">
        <f>IF(AND($N1002&gt;' '!N$13,' '!N$13&gt;=$C1002),1,0)</f>
        <v>0</v>
      </c>
      <c r="M1002" s="11">
        <f>IF(AND($N1002&gt;' '!O$13,' '!O$13&gt;=$C1002),1,0)</f>
        <v>0</v>
      </c>
      <c r="N1002" s="25">
        <v>5880000</v>
      </c>
      <c r="O1002" s="17">
        <v>4260800</v>
      </c>
      <c r="P1002" s="17">
        <v>4260800</v>
      </c>
      <c r="Q1002" s="17">
        <v>4260800</v>
      </c>
      <c r="R1002" s="17">
        <v>4260800</v>
      </c>
      <c r="S1002" s="17">
        <v>4260800</v>
      </c>
      <c r="T1002" s="17">
        <v>4260800</v>
      </c>
      <c r="U1002" s="17">
        <v>4260800</v>
      </c>
      <c r="V1002" s="17">
        <v>4260800</v>
      </c>
      <c r="W1002" s="17">
        <v>4260800</v>
      </c>
      <c r="X1002" s="17">
        <v>4260800</v>
      </c>
    </row>
    <row r="1003" spans="2:24">
      <c r="B1003" s="20">
        <v>1</v>
      </c>
      <c r="C1003" s="25">
        <v>5880000</v>
      </c>
      <c r="D1003" s="11">
        <f>IF(AND($N1003&gt;' '!F$13,' '!F$13&gt;=$C1003),1,0)</f>
        <v>0</v>
      </c>
      <c r="E1003" s="11">
        <f>IF(AND($N1003&gt;' '!G$13,' '!G$13&gt;=$C1003),1,0)</f>
        <v>0</v>
      </c>
      <c r="F1003" s="11">
        <f>IF(AND($N1003&gt;' '!H$13,' '!H$13&gt;=$C1003),1,0)</f>
        <v>0</v>
      </c>
      <c r="G1003" s="11">
        <f>IF(AND($N1003&gt;' '!I$13,' '!I$13&gt;=$C1003),1,0)</f>
        <v>0</v>
      </c>
      <c r="H1003" s="11">
        <f>IF(AND($N1003&gt;' '!J$13,' '!J$13&gt;=$C1003),1,0)</f>
        <v>0</v>
      </c>
      <c r="I1003" s="11">
        <f>IF(AND($N1003&gt;' '!K$13,' '!K$13&gt;=$C1003),1,0)</f>
        <v>0</v>
      </c>
      <c r="J1003" s="11">
        <f>IF(AND($N1003&gt;' '!L$13,' '!L$13&gt;=$C1003),1,0)</f>
        <v>0</v>
      </c>
      <c r="K1003" s="11">
        <f>IF(AND($N1003&gt;' '!M$13,' '!M$13&gt;=$C1003),1,0)</f>
        <v>0</v>
      </c>
      <c r="L1003" s="11">
        <f>IF(AND($N1003&gt;' '!N$13,' '!N$13&gt;=$C1003),1,0)</f>
        <v>0</v>
      </c>
      <c r="M1003" s="11">
        <f>IF(AND($N1003&gt;' '!O$13,' '!O$13&gt;=$C1003),1,0)</f>
        <v>0</v>
      </c>
      <c r="N1003" s="25">
        <v>5884000</v>
      </c>
      <c r="O1003" s="17">
        <v>4264000</v>
      </c>
      <c r="P1003" s="17">
        <v>4264000</v>
      </c>
      <c r="Q1003" s="17">
        <v>4264000</v>
      </c>
      <c r="R1003" s="17">
        <v>4264000</v>
      </c>
      <c r="S1003" s="17">
        <v>4264000</v>
      </c>
      <c r="T1003" s="17">
        <v>4264000</v>
      </c>
      <c r="U1003" s="17">
        <v>4264000</v>
      </c>
      <c r="V1003" s="17">
        <v>4264000</v>
      </c>
      <c r="W1003" s="17">
        <v>4264000</v>
      </c>
      <c r="X1003" s="17">
        <v>4264000</v>
      </c>
    </row>
    <row r="1004" spans="2:24">
      <c r="B1004" s="20">
        <v>2</v>
      </c>
      <c r="C1004" s="25">
        <v>5884000</v>
      </c>
      <c r="D1004" s="11">
        <f>IF(AND($N1004&gt;' '!F$13,' '!F$13&gt;=$C1004),1,0)</f>
        <v>0</v>
      </c>
      <c r="E1004" s="11">
        <f>IF(AND($N1004&gt;' '!G$13,' '!G$13&gt;=$C1004),1,0)</f>
        <v>0</v>
      </c>
      <c r="F1004" s="11">
        <f>IF(AND($N1004&gt;' '!H$13,' '!H$13&gt;=$C1004),1,0)</f>
        <v>0</v>
      </c>
      <c r="G1004" s="11">
        <f>IF(AND($N1004&gt;' '!I$13,' '!I$13&gt;=$C1004),1,0)</f>
        <v>0</v>
      </c>
      <c r="H1004" s="11">
        <f>IF(AND($N1004&gt;' '!J$13,' '!J$13&gt;=$C1004),1,0)</f>
        <v>0</v>
      </c>
      <c r="I1004" s="11">
        <f>IF(AND($N1004&gt;' '!K$13,' '!K$13&gt;=$C1004),1,0)</f>
        <v>0</v>
      </c>
      <c r="J1004" s="11">
        <f>IF(AND($N1004&gt;' '!L$13,' '!L$13&gt;=$C1004),1,0)</f>
        <v>0</v>
      </c>
      <c r="K1004" s="11">
        <f>IF(AND($N1004&gt;' '!M$13,' '!M$13&gt;=$C1004),1,0)</f>
        <v>0</v>
      </c>
      <c r="L1004" s="11">
        <f>IF(AND($N1004&gt;' '!N$13,' '!N$13&gt;=$C1004),1,0)</f>
        <v>0</v>
      </c>
      <c r="M1004" s="11">
        <f>IF(AND($N1004&gt;' '!O$13,' '!O$13&gt;=$C1004),1,0)</f>
        <v>0</v>
      </c>
      <c r="N1004" s="25">
        <v>5888000</v>
      </c>
      <c r="O1004" s="17">
        <v>4267200</v>
      </c>
      <c r="P1004" s="17">
        <v>4267200</v>
      </c>
      <c r="Q1004" s="17">
        <v>4267200</v>
      </c>
      <c r="R1004" s="17">
        <v>4267200</v>
      </c>
      <c r="S1004" s="17">
        <v>4267200</v>
      </c>
      <c r="T1004" s="17">
        <v>4267200</v>
      </c>
      <c r="U1004" s="17">
        <v>4267200</v>
      </c>
      <c r="V1004" s="17">
        <v>4267200</v>
      </c>
      <c r="W1004" s="17">
        <v>4267200</v>
      </c>
      <c r="X1004" s="17">
        <v>4267200</v>
      </c>
    </row>
    <row r="1005" spans="2:24">
      <c r="B1005" s="20">
        <v>3</v>
      </c>
      <c r="C1005" s="26">
        <v>5888000</v>
      </c>
      <c r="D1005" s="11">
        <f>IF(AND($N1005&gt;' '!F$13,' '!F$13&gt;=$C1005),1,0)</f>
        <v>0</v>
      </c>
      <c r="E1005" s="11">
        <f>IF(AND($N1005&gt;' '!G$13,' '!G$13&gt;=$C1005),1,0)</f>
        <v>0</v>
      </c>
      <c r="F1005" s="11">
        <f>IF(AND($N1005&gt;' '!H$13,' '!H$13&gt;=$C1005),1,0)</f>
        <v>0</v>
      </c>
      <c r="G1005" s="11">
        <f>IF(AND($N1005&gt;' '!I$13,' '!I$13&gt;=$C1005),1,0)</f>
        <v>0</v>
      </c>
      <c r="H1005" s="11">
        <f>IF(AND($N1005&gt;' '!J$13,' '!J$13&gt;=$C1005),1,0)</f>
        <v>0</v>
      </c>
      <c r="I1005" s="11">
        <f>IF(AND($N1005&gt;' '!K$13,' '!K$13&gt;=$C1005),1,0)</f>
        <v>0</v>
      </c>
      <c r="J1005" s="11">
        <f>IF(AND($N1005&gt;' '!L$13,' '!L$13&gt;=$C1005),1,0)</f>
        <v>0</v>
      </c>
      <c r="K1005" s="11">
        <f>IF(AND($N1005&gt;' '!M$13,' '!M$13&gt;=$C1005),1,0)</f>
        <v>0</v>
      </c>
      <c r="L1005" s="11">
        <f>IF(AND($N1005&gt;' '!N$13,' '!N$13&gt;=$C1005),1,0)</f>
        <v>0</v>
      </c>
      <c r="M1005" s="11">
        <f>IF(AND($N1005&gt;' '!O$13,' '!O$13&gt;=$C1005),1,0)</f>
        <v>0</v>
      </c>
      <c r="N1005" s="26">
        <v>5892000</v>
      </c>
      <c r="O1005" s="17">
        <v>4270400</v>
      </c>
      <c r="P1005" s="17">
        <v>4270400</v>
      </c>
      <c r="Q1005" s="17">
        <v>4270400</v>
      </c>
      <c r="R1005" s="17">
        <v>4270400</v>
      </c>
      <c r="S1005" s="17">
        <v>4270400</v>
      </c>
      <c r="T1005" s="17">
        <v>4270400</v>
      </c>
      <c r="U1005" s="17">
        <v>4270400</v>
      </c>
      <c r="V1005" s="17">
        <v>4270400</v>
      </c>
      <c r="W1005" s="17">
        <v>4270400</v>
      </c>
      <c r="X1005" s="17">
        <v>4270400</v>
      </c>
    </row>
    <row r="1006" spans="2:24">
      <c r="B1006" s="20">
        <v>4</v>
      </c>
      <c r="C1006" s="25">
        <v>5892000</v>
      </c>
      <c r="D1006" s="11">
        <f>IF(AND($N1006&gt;' '!F$13,' '!F$13&gt;=$C1006),1,0)</f>
        <v>0</v>
      </c>
      <c r="E1006" s="11">
        <f>IF(AND($N1006&gt;' '!G$13,' '!G$13&gt;=$C1006),1,0)</f>
        <v>0</v>
      </c>
      <c r="F1006" s="11">
        <f>IF(AND($N1006&gt;' '!H$13,' '!H$13&gt;=$C1006),1,0)</f>
        <v>0</v>
      </c>
      <c r="G1006" s="11">
        <f>IF(AND($N1006&gt;' '!I$13,' '!I$13&gt;=$C1006),1,0)</f>
        <v>0</v>
      </c>
      <c r="H1006" s="11">
        <f>IF(AND($N1006&gt;' '!J$13,' '!J$13&gt;=$C1006),1,0)</f>
        <v>0</v>
      </c>
      <c r="I1006" s="11">
        <f>IF(AND($N1006&gt;' '!K$13,' '!K$13&gt;=$C1006),1,0)</f>
        <v>0</v>
      </c>
      <c r="J1006" s="11">
        <f>IF(AND($N1006&gt;' '!L$13,' '!L$13&gt;=$C1006),1,0)</f>
        <v>0</v>
      </c>
      <c r="K1006" s="11">
        <f>IF(AND($N1006&gt;' '!M$13,' '!M$13&gt;=$C1006),1,0)</f>
        <v>0</v>
      </c>
      <c r="L1006" s="11">
        <f>IF(AND($N1006&gt;' '!N$13,' '!N$13&gt;=$C1006),1,0)</f>
        <v>0</v>
      </c>
      <c r="M1006" s="11">
        <f>IF(AND($N1006&gt;' '!O$13,' '!O$13&gt;=$C1006),1,0)</f>
        <v>0</v>
      </c>
      <c r="N1006" s="25">
        <v>5896000</v>
      </c>
      <c r="O1006" s="17">
        <v>4273600</v>
      </c>
      <c r="P1006" s="17">
        <v>4273600</v>
      </c>
      <c r="Q1006" s="17">
        <v>4273600</v>
      </c>
      <c r="R1006" s="17">
        <v>4273600</v>
      </c>
      <c r="S1006" s="17">
        <v>4273600</v>
      </c>
      <c r="T1006" s="17">
        <v>4273600</v>
      </c>
      <c r="U1006" s="17">
        <v>4273600</v>
      </c>
      <c r="V1006" s="17">
        <v>4273600</v>
      </c>
      <c r="W1006" s="17">
        <v>4273600</v>
      </c>
      <c r="X1006" s="17">
        <v>4273600</v>
      </c>
    </row>
    <row r="1007" spans="2:24">
      <c r="B1007" s="18">
        <v>5</v>
      </c>
      <c r="C1007" s="25">
        <v>5896000</v>
      </c>
      <c r="D1007" s="11">
        <f>IF(AND($N1007&gt;' '!F$13,' '!F$13&gt;=$C1007),1,0)</f>
        <v>0</v>
      </c>
      <c r="E1007" s="11">
        <f>IF(AND($N1007&gt;' '!G$13,' '!G$13&gt;=$C1007),1,0)</f>
        <v>0</v>
      </c>
      <c r="F1007" s="11">
        <f>IF(AND($N1007&gt;' '!H$13,' '!H$13&gt;=$C1007),1,0)</f>
        <v>0</v>
      </c>
      <c r="G1007" s="11">
        <f>IF(AND($N1007&gt;' '!I$13,' '!I$13&gt;=$C1007),1,0)</f>
        <v>0</v>
      </c>
      <c r="H1007" s="11">
        <f>IF(AND($N1007&gt;' '!J$13,' '!J$13&gt;=$C1007),1,0)</f>
        <v>0</v>
      </c>
      <c r="I1007" s="11">
        <f>IF(AND($N1007&gt;' '!K$13,' '!K$13&gt;=$C1007),1,0)</f>
        <v>0</v>
      </c>
      <c r="J1007" s="11">
        <f>IF(AND($N1007&gt;' '!L$13,' '!L$13&gt;=$C1007),1,0)</f>
        <v>0</v>
      </c>
      <c r="K1007" s="11">
        <f>IF(AND($N1007&gt;' '!M$13,' '!M$13&gt;=$C1007),1,0)</f>
        <v>0</v>
      </c>
      <c r="L1007" s="11">
        <f>IF(AND($N1007&gt;' '!N$13,' '!N$13&gt;=$C1007),1,0)</f>
        <v>0</v>
      </c>
      <c r="M1007" s="11">
        <f>IF(AND($N1007&gt;' '!O$13,' '!O$13&gt;=$C1007),1,0)</f>
        <v>0</v>
      </c>
      <c r="N1007" s="25">
        <v>5900000</v>
      </c>
      <c r="O1007" s="17">
        <v>4276800</v>
      </c>
      <c r="P1007" s="17">
        <v>4276800</v>
      </c>
      <c r="Q1007" s="17">
        <v>4276800</v>
      </c>
      <c r="R1007" s="17">
        <v>4276800</v>
      </c>
      <c r="S1007" s="17">
        <v>4276800</v>
      </c>
      <c r="T1007" s="17">
        <v>4276800</v>
      </c>
      <c r="U1007" s="17">
        <v>4276800</v>
      </c>
      <c r="V1007" s="17">
        <v>4276800</v>
      </c>
      <c r="W1007" s="17">
        <v>4276800</v>
      </c>
      <c r="X1007" s="17">
        <v>4276800</v>
      </c>
    </row>
    <row r="1008" spans="2:24">
      <c r="B1008" s="20">
        <v>1</v>
      </c>
      <c r="C1008" s="25">
        <v>5900000</v>
      </c>
      <c r="D1008" s="11">
        <f>IF(AND($N1008&gt;' '!F$13,' '!F$13&gt;=$C1008),1,0)</f>
        <v>0</v>
      </c>
      <c r="E1008" s="11">
        <f>IF(AND($N1008&gt;' '!G$13,' '!G$13&gt;=$C1008),1,0)</f>
        <v>0</v>
      </c>
      <c r="F1008" s="11">
        <f>IF(AND($N1008&gt;' '!H$13,' '!H$13&gt;=$C1008),1,0)</f>
        <v>0</v>
      </c>
      <c r="G1008" s="11">
        <f>IF(AND($N1008&gt;' '!I$13,' '!I$13&gt;=$C1008),1,0)</f>
        <v>0</v>
      </c>
      <c r="H1008" s="11">
        <f>IF(AND($N1008&gt;' '!J$13,' '!J$13&gt;=$C1008),1,0)</f>
        <v>0</v>
      </c>
      <c r="I1008" s="11">
        <f>IF(AND($N1008&gt;' '!K$13,' '!K$13&gt;=$C1008),1,0)</f>
        <v>0</v>
      </c>
      <c r="J1008" s="11">
        <f>IF(AND($N1008&gt;' '!L$13,' '!L$13&gt;=$C1008),1,0)</f>
        <v>0</v>
      </c>
      <c r="K1008" s="11">
        <f>IF(AND($N1008&gt;' '!M$13,' '!M$13&gt;=$C1008),1,0)</f>
        <v>0</v>
      </c>
      <c r="L1008" s="11">
        <f>IF(AND($N1008&gt;' '!N$13,' '!N$13&gt;=$C1008),1,0)</f>
        <v>0</v>
      </c>
      <c r="M1008" s="11">
        <f>IF(AND($N1008&gt;' '!O$13,' '!O$13&gt;=$C1008),1,0)</f>
        <v>0</v>
      </c>
      <c r="N1008" s="25">
        <v>5904000</v>
      </c>
      <c r="O1008" s="17">
        <v>4280000</v>
      </c>
      <c r="P1008" s="17">
        <v>4280000</v>
      </c>
      <c r="Q1008" s="17">
        <v>4280000</v>
      </c>
      <c r="R1008" s="17">
        <v>4280000</v>
      </c>
      <c r="S1008" s="17">
        <v>4280000</v>
      </c>
      <c r="T1008" s="17">
        <v>4280000</v>
      </c>
      <c r="U1008" s="17">
        <v>4280000</v>
      </c>
      <c r="V1008" s="17">
        <v>4280000</v>
      </c>
      <c r="W1008" s="17">
        <v>4280000</v>
      </c>
      <c r="X1008" s="17">
        <v>4280000</v>
      </c>
    </row>
    <row r="1009" spans="2:24">
      <c r="B1009" s="20">
        <v>2</v>
      </c>
      <c r="C1009" s="25">
        <v>5904000</v>
      </c>
      <c r="D1009" s="11">
        <f>IF(AND($N1009&gt;' '!F$13,' '!F$13&gt;=$C1009),1,0)</f>
        <v>0</v>
      </c>
      <c r="E1009" s="11">
        <f>IF(AND($N1009&gt;' '!G$13,' '!G$13&gt;=$C1009),1,0)</f>
        <v>0</v>
      </c>
      <c r="F1009" s="11">
        <f>IF(AND($N1009&gt;' '!H$13,' '!H$13&gt;=$C1009),1,0)</f>
        <v>0</v>
      </c>
      <c r="G1009" s="11">
        <f>IF(AND($N1009&gt;' '!I$13,' '!I$13&gt;=$C1009),1,0)</f>
        <v>0</v>
      </c>
      <c r="H1009" s="11">
        <f>IF(AND($N1009&gt;' '!J$13,' '!J$13&gt;=$C1009),1,0)</f>
        <v>0</v>
      </c>
      <c r="I1009" s="11">
        <f>IF(AND($N1009&gt;' '!K$13,' '!K$13&gt;=$C1009),1,0)</f>
        <v>0</v>
      </c>
      <c r="J1009" s="11">
        <f>IF(AND($N1009&gt;' '!L$13,' '!L$13&gt;=$C1009),1,0)</f>
        <v>0</v>
      </c>
      <c r="K1009" s="11">
        <f>IF(AND($N1009&gt;' '!M$13,' '!M$13&gt;=$C1009),1,0)</f>
        <v>0</v>
      </c>
      <c r="L1009" s="11">
        <f>IF(AND($N1009&gt;' '!N$13,' '!N$13&gt;=$C1009),1,0)</f>
        <v>0</v>
      </c>
      <c r="M1009" s="11">
        <f>IF(AND($N1009&gt;' '!O$13,' '!O$13&gt;=$C1009),1,0)</f>
        <v>0</v>
      </c>
      <c r="N1009" s="25">
        <v>5908000</v>
      </c>
      <c r="O1009" s="17">
        <v>4283200</v>
      </c>
      <c r="P1009" s="17">
        <v>4283200</v>
      </c>
      <c r="Q1009" s="17">
        <v>4283200</v>
      </c>
      <c r="R1009" s="17">
        <v>4283200</v>
      </c>
      <c r="S1009" s="17">
        <v>4283200</v>
      </c>
      <c r="T1009" s="17">
        <v>4283200</v>
      </c>
      <c r="U1009" s="17">
        <v>4283200</v>
      </c>
      <c r="V1009" s="17">
        <v>4283200</v>
      </c>
      <c r="W1009" s="17">
        <v>4283200</v>
      </c>
      <c r="X1009" s="17">
        <v>4283200</v>
      </c>
    </row>
    <row r="1010" spans="2:24">
      <c r="B1010" s="20">
        <v>3</v>
      </c>
      <c r="C1010" s="26">
        <v>5908000</v>
      </c>
      <c r="D1010" s="11">
        <f>IF(AND($N1010&gt;' '!F$13,' '!F$13&gt;=$C1010),1,0)</f>
        <v>0</v>
      </c>
      <c r="E1010" s="11">
        <f>IF(AND($N1010&gt;' '!G$13,' '!G$13&gt;=$C1010),1,0)</f>
        <v>0</v>
      </c>
      <c r="F1010" s="11">
        <f>IF(AND($N1010&gt;' '!H$13,' '!H$13&gt;=$C1010),1,0)</f>
        <v>0</v>
      </c>
      <c r="G1010" s="11">
        <f>IF(AND($N1010&gt;' '!I$13,' '!I$13&gt;=$C1010),1,0)</f>
        <v>0</v>
      </c>
      <c r="H1010" s="11">
        <f>IF(AND($N1010&gt;' '!J$13,' '!J$13&gt;=$C1010),1,0)</f>
        <v>0</v>
      </c>
      <c r="I1010" s="11">
        <f>IF(AND($N1010&gt;' '!K$13,' '!K$13&gt;=$C1010),1,0)</f>
        <v>0</v>
      </c>
      <c r="J1010" s="11">
        <f>IF(AND($N1010&gt;' '!L$13,' '!L$13&gt;=$C1010),1,0)</f>
        <v>0</v>
      </c>
      <c r="K1010" s="11">
        <f>IF(AND($N1010&gt;' '!M$13,' '!M$13&gt;=$C1010),1,0)</f>
        <v>0</v>
      </c>
      <c r="L1010" s="11">
        <f>IF(AND($N1010&gt;' '!N$13,' '!N$13&gt;=$C1010),1,0)</f>
        <v>0</v>
      </c>
      <c r="M1010" s="11">
        <f>IF(AND($N1010&gt;' '!O$13,' '!O$13&gt;=$C1010),1,0)</f>
        <v>0</v>
      </c>
      <c r="N1010" s="26">
        <v>5912000</v>
      </c>
      <c r="O1010" s="17">
        <v>4286400</v>
      </c>
      <c r="P1010" s="17">
        <v>4286400</v>
      </c>
      <c r="Q1010" s="17">
        <v>4286400</v>
      </c>
      <c r="R1010" s="17">
        <v>4286400</v>
      </c>
      <c r="S1010" s="17">
        <v>4286400</v>
      </c>
      <c r="T1010" s="17">
        <v>4286400</v>
      </c>
      <c r="U1010" s="17">
        <v>4286400</v>
      </c>
      <c r="V1010" s="17">
        <v>4286400</v>
      </c>
      <c r="W1010" s="17">
        <v>4286400</v>
      </c>
      <c r="X1010" s="17">
        <v>4286400</v>
      </c>
    </row>
    <row r="1011" spans="2:24">
      <c r="B1011" s="20">
        <v>4</v>
      </c>
      <c r="C1011" s="25">
        <v>5912000</v>
      </c>
      <c r="D1011" s="11">
        <f>IF(AND($N1011&gt;' '!F$13,' '!F$13&gt;=$C1011),1,0)</f>
        <v>0</v>
      </c>
      <c r="E1011" s="11">
        <f>IF(AND($N1011&gt;' '!G$13,' '!G$13&gt;=$C1011),1,0)</f>
        <v>0</v>
      </c>
      <c r="F1011" s="11">
        <f>IF(AND($N1011&gt;' '!H$13,' '!H$13&gt;=$C1011),1,0)</f>
        <v>0</v>
      </c>
      <c r="G1011" s="11">
        <f>IF(AND($N1011&gt;' '!I$13,' '!I$13&gt;=$C1011),1,0)</f>
        <v>0</v>
      </c>
      <c r="H1011" s="11">
        <f>IF(AND($N1011&gt;' '!J$13,' '!J$13&gt;=$C1011),1,0)</f>
        <v>0</v>
      </c>
      <c r="I1011" s="11">
        <f>IF(AND($N1011&gt;' '!K$13,' '!K$13&gt;=$C1011),1,0)</f>
        <v>0</v>
      </c>
      <c r="J1011" s="11">
        <f>IF(AND($N1011&gt;' '!L$13,' '!L$13&gt;=$C1011),1,0)</f>
        <v>0</v>
      </c>
      <c r="K1011" s="11">
        <f>IF(AND($N1011&gt;' '!M$13,' '!M$13&gt;=$C1011),1,0)</f>
        <v>0</v>
      </c>
      <c r="L1011" s="11">
        <f>IF(AND($N1011&gt;' '!N$13,' '!N$13&gt;=$C1011),1,0)</f>
        <v>0</v>
      </c>
      <c r="M1011" s="11">
        <f>IF(AND($N1011&gt;' '!O$13,' '!O$13&gt;=$C1011),1,0)</f>
        <v>0</v>
      </c>
      <c r="N1011" s="25">
        <v>5916000</v>
      </c>
      <c r="O1011" s="17">
        <v>4289600</v>
      </c>
      <c r="P1011" s="17">
        <v>4289600</v>
      </c>
      <c r="Q1011" s="17">
        <v>4289600</v>
      </c>
      <c r="R1011" s="17">
        <v>4289600</v>
      </c>
      <c r="S1011" s="17">
        <v>4289600</v>
      </c>
      <c r="T1011" s="17">
        <v>4289600</v>
      </c>
      <c r="U1011" s="17">
        <v>4289600</v>
      </c>
      <c r="V1011" s="17">
        <v>4289600</v>
      </c>
      <c r="W1011" s="17">
        <v>4289600</v>
      </c>
      <c r="X1011" s="17">
        <v>4289600</v>
      </c>
    </row>
    <row r="1012" spans="2:24">
      <c r="B1012" s="18">
        <v>5</v>
      </c>
      <c r="C1012" s="25">
        <v>5916000</v>
      </c>
      <c r="D1012" s="11">
        <f>IF(AND($N1012&gt;' '!F$13,' '!F$13&gt;=$C1012),1,0)</f>
        <v>0</v>
      </c>
      <c r="E1012" s="11">
        <f>IF(AND($N1012&gt;' '!G$13,' '!G$13&gt;=$C1012),1,0)</f>
        <v>0</v>
      </c>
      <c r="F1012" s="11">
        <f>IF(AND($N1012&gt;' '!H$13,' '!H$13&gt;=$C1012),1,0)</f>
        <v>0</v>
      </c>
      <c r="G1012" s="11">
        <f>IF(AND($N1012&gt;' '!I$13,' '!I$13&gt;=$C1012),1,0)</f>
        <v>0</v>
      </c>
      <c r="H1012" s="11">
        <f>IF(AND($N1012&gt;' '!J$13,' '!J$13&gt;=$C1012),1,0)</f>
        <v>0</v>
      </c>
      <c r="I1012" s="11">
        <f>IF(AND($N1012&gt;' '!K$13,' '!K$13&gt;=$C1012),1,0)</f>
        <v>0</v>
      </c>
      <c r="J1012" s="11">
        <f>IF(AND($N1012&gt;' '!L$13,' '!L$13&gt;=$C1012),1,0)</f>
        <v>0</v>
      </c>
      <c r="K1012" s="11">
        <f>IF(AND($N1012&gt;' '!M$13,' '!M$13&gt;=$C1012),1,0)</f>
        <v>0</v>
      </c>
      <c r="L1012" s="11">
        <f>IF(AND($N1012&gt;' '!N$13,' '!N$13&gt;=$C1012),1,0)</f>
        <v>0</v>
      </c>
      <c r="M1012" s="11">
        <f>IF(AND($N1012&gt;' '!O$13,' '!O$13&gt;=$C1012),1,0)</f>
        <v>0</v>
      </c>
      <c r="N1012" s="25">
        <v>5920000</v>
      </c>
      <c r="O1012" s="17">
        <v>4292800</v>
      </c>
      <c r="P1012" s="17">
        <v>4292800</v>
      </c>
      <c r="Q1012" s="17">
        <v>4292800</v>
      </c>
      <c r="R1012" s="17">
        <v>4292800</v>
      </c>
      <c r="S1012" s="17">
        <v>4292800</v>
      </c>
      <c r="T1012" s="17">
        <v>4292800</v>
      </c>
      <c r="U1012" s="17">
        <v>4292800</v>
      </c>
      <c r="V1012" s="17">
        <v>4292800</v>
      </c>
      <c r="W1012" s="17">
        <v>4292800</v>
      </c>
      <c r="X1012" s="17">
        <v>4292800</v>
      </c>
    </row>
    <row r="1013" spans="2:24">
      <c r="B1013" s="20">
        <v>1</v>
      </c>
      <c r="C1013" s="25">
        <v>5920000</v>
      </c>
      <c r="D1013" s="11">
        <f>IF(AND($N1013&gt;' '!F$13,' '!F$13&gt;=$C1013),1,0)</f>
        <v>0</v>
      </c>
      <c r="E1013" s="11">
        <f>IF(AND($N1013&gt;' '!G$13,' '!G$13&gt;=$C1013),1,0)</f>
        <v>0</v>
      </c>
      <c r="F1013" s="11">
        <f>IF(AND($N1013&gt;' '!H$13,' '!H$13&gt;=$C1013),1,0)</f>
        <v>0</v>
      </c>
      <c r="G1013" s="11">
        <f>IF(AND($N1013&gt;' '!I$13,' '!I$13&gt;=$C1013),1,0)</f>
        <v>0</v>
      </c>
      <c r="H1013" s="11">
        <f>IF(AND($N1013&gt;' '!J$13,' '!J$13&gt;=$C1013),1,0)</f>
        <v>0</v>
      </c>
      <c r="I1013" s="11">
        <f>IF(AND($N1013&gt;' '!K$13,' '!K$13&gt;=$C1013),1,0)</f>
        <v>0</v>
      </c>
      <c r="J1013" s="11">
        <f>IF(AND($N1013&gt;' '!L$13,' '!L$13&gt;=$C1013),1,0)</f>
        <v>0</v>
      </c>
      <c r="K1013" s="11">
        <f>IF(AND($N1013&gt;' '!M$13,' '!M$13&gt;=$C1013),1,0)</f>
        <v>0</v>
      </c>
      <c r="L1013" s="11">
        <f>IF(AND($N1013&gt;' '!N$13,' '!N$13&gt;=$C1013),1,0)</f>
        <v>0</v>
      </c>
      <c r="M1013" s="11">
        <f>IF(AND($N1013&gt;' '!O$13,' '!O$13&gt;=$C1013),1,0)</f>
        <v>0</v>
      </c>
      <c r="N1013" s="25">
        <v>5924000</v>
      </c>
      <c r="O1013" s="17">
        <v>4296000</v>
      </c>
      <c r="P1013" s="17">
        <v>4296000</v>
      </c>
      <c r="Q1013" s="17">
        <v>4296000</v>
      </c>
      <c r="R1013" s="17">
        <v>4296000</v>
      </c>
      <c r="S1013" s="17">
        <v>4296000</v>
      </c>
      <c r="T1013" s="17">
        <v>4296000</v>
      </c>
      <c r="U1013" s="17">
        <v>4296000</v>
      </c>
      <c r="V1013" s="17">
        <v>4296000</v>
      </c>
      <c r="W1013" s="17">
        <v>4296000</v>
      </c>
      <c r="X1013" s="17">
        <v>4296000</v>
      </c>
    </row>
    <row r="1014" spans="2:24">
      <c r="B1014" s="20">
        <v>2</v>
      </c>
      <c r="C1014" s="25">
        <v>5924000</v>
      </c>
      <c r="D1014" s="11">
        <f>IF(AND($N1014&gt;' '!F$13,' '!F$13&gt;=$C1014),1,0)</f>
        <v>0</v>
      </c>
      <c r="E1014" s="11">
        <f>IF(AND($N1014&gt;' '!G$13,' '!G$13&gt;=$C1014),1,0)</f>
        <v>0</v>
      </c>
      <c r="F1014" s="11">
        <f>IF(AND($N1014&gt;' '!H$13,' '!H$13&gt;=$C1014),1,0)</f>
        <v>0</v>
      </c>
      <c r="G1014" s="11">
        <f>IF(AND($N1014&gt;' '!I$13,' '!I$13&gt;=$C1014),1,0)</f>
        <v>0</v>
      </c>
      <c r="H1014" s="11">
        <f>IF(AND($N1014&gt;' '!J$13,' '!J$13&gt;=$C1014),1,0)</f>
        <v>0</v>
      </c>
      <c r="I1014" s="11">
        <f>IF(AND($N1014&gt;' '!K$13,' '!K$13&gt;=$C1014),1,0)</f>
        <v>0</v>
      </c>
      <c r="J1014" s="11">
        <f>IF(AND($N1014&gt;' '!L$13,' '!L$13&gt;=$C1014),1,0)</f>
        <v>0</v>
      </c>
      <c r="K1014" s="11">
        <f>IF(AND($N1014&gt;' '!M$13,' '!M$13&gt;=$C1014),1,0)</f>
        <v>0</v>
      </c>
      <c r="L1014" s="11">
        <f>IF(AND($N1014&gt;' '!N$13,' '!N$13&gt;=$C1014),1,0)</f>
        <v>0</v>
      </c>
      <c r="M1014" s="11">
        <f>IF(AND($N1014&gt;' '!O$13,' '!O$13&gt;=$C1014),1,0)</f>
        <v>0</v>
      </c>
      <c r="N1014" s="25">
        <v>5928000</v>
      </c>
      <c r="O1014" s="17">
        <v>4299200</v>
      </c>
      <c r="P1014" s="17">
        <v>4299200</v>
      </c>
      <c r="Q1014" s="17">
        <v>4299200</v>
      </c>
      <c r="R1014" s="17">
        <v>4299200</v>
      </c>
      <c r="S1014" s="17">
        <v>4299200</v>
      </c>
      <c r="T1014" s="17">
        <v>4299200</v>
      </c>
      <c r="U1014" s="17">
        <v>4299200</v>
      </c>
      <c r="V1014" s="17">
        <v>4299200</v>
      </c>
      <c r="W1014" s="17">
        <v>4299200</v>
      </c>
      <c r="X1014" s="17">
        <v>4299200</v>
      </c>
    </row>
    <row r="1015" spans="2:24">
      <c r="B1015" s="20">
        <v>3</v>
      </c>
      <c r="C1015" s="26">
        <v>5928000</v>
      </c>
      <c r="D1015" s="11">
        <f>IF(AND($N1015&gt;' '!F$13,' '!F$13&gt;=$C1015),1,0)</f>
        <v>0</v>
      </c>
      <c r="E1015" s="11">
        <f>IF(AND($N1015&gt;' '!G$13,' '!G$13&gt;=$C1015),1,0)</f>
        <v>0</v>
      </c>
      <c r="F1015" s="11">
        <f>IF(AND($N1015&gt;' '!H$13,' '!H$13&gt;=$C1015),1,0)</f>
        <v>0</v>
      </c>
      <c r="G1015" s="11">
        <f>IF(AND($N1015&gt;' '!I$13,' '!I$13&gt;=$C1015),1,0)</f>
        <v>0</v>
      </c>
      <c r="H1015" s="11">
        <f>IF(AND($N1015&gt;' '!J$13,' '!J$13&gt;=$C1015),1,0)</f>
        <v>0</v>
      </c>
      <c r="I1015" s="11">
        <f>IF(AND($N1015&gt;' '!K$13,' '!K$13&gt;=$C1015),1,0)</f>
        <v>0</v>
      </c>
      <c r="J1015" s="11">
        <f>IF(AND($N1015&gt;' '!L$13,' '!L$13&gt;=$C1015),1,0)</f>
        <v>0</v>
      </c>
      <c r="K1015" s="11">
        <f>IF(AND($N1015&gt;' '!M$13,' '!M$13&gt;=$C1015),1,0)</f>
        <v>0</v>
      </c>
      <c r="L1015" s="11">
        <f>IF(AND($N1015&gt;' '!N$13,' '!N$13&gt;=$C1015),1,0)</f>
        <v>0</v>
      </c>
      <c r="M1015" s="11">
        <f>IF(AND($N1015&gt;' '!O$13,' '!O$13&gt;=$C1015),1,0)</f>
        <v>0</v>
      </c>
      <c r="N1015" s="26">
        <v>5932000</v>
      </c>
      <c r="O1015" s="17">
        <v>4302400</v>
      </c>
      <c r="P1015" s="17">
        <v>4302400</v>
      </c>
      <c r="Q1015" s="17">
        <v>4302400</v>
      </c>
      <c r="R1015" s="17">
        <v>4302400</v>
      </c>
      <c r="S1015" s="17">
        <v>4302400</v>
      </c>
      <c r="T1015" s="17">
        <v>4302400</v>
      </c>
      <c r="U1015" s="17">
        <v>4302400</v>
      </c>
      <c r="V1015" s="17">
        <v>4302400</v>
      </c>
      <c r="W1015" s="17">
        <v>4302400</v>
      </c>
      <c r="X1015" s="17">
        <v>4302400</v>
      </c>
    </row>
    <row r="1016" spans="2:24">
      <c r="B1016" s="20">
        <v>4</v>
      </c>
      <c r="C1016" s="25">
        <v>5932000</v>
      </c>
      <c r="D1016" s="11">
        <f>IF(AND($N1016&gt;' '!F$13,' '!F$13&gt;=$C1016),1,0)</f>
        <v>0</v>
      </c>
      <c r="E1016" s="11">
        <f>IF(AND($N1016&gt;' '!G$13,' '!G$13&gt;=$C1016),1,0)</f>
        <v>0</v>
      </c>
      <c r="F1016" s="11">
        <f>IF(AND($N1016&gt;' '!H$13,' '!H$13&gt;=$C1016),1,0)</f>
        <v>0</v>
      </c>
      <c r="G1016" s="11">
        <f>IF(AND($N1016&gt;' '!I$13,' '!I$13&gt;=$C1016),1,0)</f>
        <v>0</v>
      </c>
      <c r="H1016" s="11">
        <f>IF(AND($N1016&gt;' '!J$13,' '!J$13&gt;=$C1016),1,0)</f>
        <v>0</v>
      </c>
      <c r="I1016" s="11">
        <f>IF(AND($N1016&gt;' '!K$13,' '!K$13&gt;=$C1016),1,0)</f>
        <v>0</v>
      </c>
      <c r="J1016" s="11">
        <f>IF(AND($N1016&gt;' '!L$13,' '!L$13&gt;=$C1016),1,0)</f>
        <v>0</v>
      </c>
      <c r="K1016" s="11">
        <f>IF(AND($N1016&gt;' '!M$13,' '!M$13&gt;=$C1016),1,0)</f>
        <v>0</v>
      </c>
      <c r="L1016" s="11">
        <f>IF(AND($N1016&gt;' '!N$13,' '!N$13&gt;=$C1016),1,0)</f>
        <v>0</v>
      </c>
      <c r="M1016" s="11">
        <f>IF(AND($N1016&gt;' '!O$13,' '!O$13&gt;=$C1016),1,0)</f>
        <v>0</v>
      </c>
      <c r="N1016" s="25">
        <v>5936000</v>
      </c>
      <c r="O1016" s="17">
        <v>4305600</v>
      </c>
      <c r="P1016" s="17">
        <v>4305600</v>
      </c>
      <c r="Q1016" s="17">
        <v>4305600</v>
      </c>
      <c r="R1016" s="17">
        <v>4305600</v>
      </c>
      <c r="S1016" s="17">
        <v>4305600</v>
      </c>
      <c r="T1016" s="17">
        <v>4305600</v>
      </c>
      <c r="U1016" s="17">
        <v>4305600</v>
      </c>
      <c r="V1016" s="17">
        <v>4305600</v>
      </c>
      <c r="W1016" s="17">
        <v>4305600</v>
      </c>
      <c r="X1016" s="17">
        <v>4305600</v>
      </c>
    </row>
    <row r="1017" spans="2:24">
      <c r="B1017" s="18">
        <v>5</v>
      </c>
      <c r="C1017" s="25">
        <v>5936000</v>
      </c>
      <c r="D1017" s="11">
        <f>IF(AND($N1017&gt;' '!F$13,' '!F$13&gt;=$C1017),1,0)</f>
        <v>0</v>
      </c>
      <c r="E1017" s="11">
        <f>IF(AND($N1017&gt;' '!G$13,' '!G$13&gt;=$C1017),1,0)</f>
        <v>0</v>
      </c>
      <c r="F1017" s="11">
        <f>IF(AND($N1017&gt;' '!H$13,' '!H$13&gt;=$C1017),1,0)</f>
        <v>0</v>
      </c>
      <c r="G1017" s="11">
        <f>IF(AND($N1017&gt;' '!I$13,' '!I$13&gt;=$C1017),1,0)</f>
        <v>0</v>
      </c>
      <c r="H1017" s="11">
        <f>IF(AND($N1017&gt;' '!J$13,' '!J$13&gt;=$C1017),1,0)</f>
        <v>0</v>
      </c>
      <c r="I1017" s="11">
        <f>IF(AND($N1017&gt;' '!K$13,' '!K$13&gt;=$C1017),1,0)</f>
        <v>0</v>
      </c>
      <c r="J1017" s="11">
        <f>IF(AND($N1017&gt;' '!L$13,' '!L$13&gt;=$C1017),1,0)</f>
        <v>0</v>
      </c>
      <c r="K1017" s="11">
        <f>IF(AND($N1017&gt;' '!M$13,' '!M$13&gt;=$C1017),1,0)</f>
        <v>0</v>
      </c>
      <c r="L1017" s="11">
        <f>IF(AND($N1017&gt;' '!N$13,' '!N$13&gt;=$C1017),1,0)</f>
        <v>0</v>
      </c>
      <c r="M1017" s="11">
        <f>IF(AND($N1017&gt;' '!O$13,' '!O$13&gt;=$C1017),1,0)</f>
        <v>0</v>
      </c>
      <c r="N1017" s="25">
        <v>5940000</v>
      </c>
      <c r="O1017" s="17">
        <v>4308800</v>
      </c>
      <c r="P1017" s="17">
        <v>4308800</v>
      </c>
      <c r="Q1017" s="17">
        <v>4308800</v>
      </c>
      <c r="R1017" s="17">
        <v>4308800</v>
      </c>
      <c r="S1017" s="17">
        <v>4308800</v>
      </c>
      <c r="T1017" s="17">
        <v>4308800</v>
      </c>
      <c r="U1017" s="17">
        <v>4308800</v>
      </c>
      <c r="V1017" s="17">
        <v>4308800</v>
      </c>
      <c r="W1017" s="17">
        <v>4308800</v>
      </c>
      <c r="X1017" s="17">
        <v>4308800</v>
      </c>
    </row>
    <row r="1018" spans="2:24">
      <c r="B1018" s="20">
        <v>1</v>
      </c>
      <c r="C1018" s="25">
        <v>5940000</v>
      </c>
      <c r="D1018" s="11">
        <f>IF(AND($N1018&gt;' '!F$13,' '!F$13&gt;=$C1018),1,0)</f>
        <v>0</v>
      </c>
      <c r="E1018" s="11">
        <f>IF(AND($N1018&gt;' '!G$13,' '!G$13&gt;=$C1018),1,0)</f>
        <v>0</v>
      </c>
      <c r="F1018" s="11">
        <f>IF(AND($N1018&gt;' '!H$13,' '!H$13&gt;=$C1018),1,0)</f>
        <v>0</v>
      </c>
      <c r="G1018" s="11">
        <f>IF(AND($N1018&gt;' '!I$13,' '!I$13&gt;=$C1018),1,0)</f>
        <v>0</v>
      </c>
      <c r="H1018" s="11">
        <f>IF(AND($N1018&gt;' '!J$13,' '!J$13&gt;=$C1018),1,0)</f>
        <v>0</v>
      </c>
      <c r="I1018" s="11">
        <f>IF(AND($N1018&gt;' '!K$13,' '!K$13&gt;=$C1018),1,0)</f>
        <v>0</v>
      </c>
      <c r="J1018" s="11">
        <f>IF(AND($N1018&gt;' '!L$13,' '!L$13&gt;=$C1018),1,0)</f>
        <v>0</v>
      </c>
      <c r="K1018" s="11">
        <f>IF(AND($N1018&gt;' '!M$13,' '!M$13&gt;=$C1018),1,0)</f>
        <v>0</v>
      </c>
      <c r="L1018" s="11">
        <f>IF(AND($N1018&gt;' '!N$13,' '!N$13&gt;=$C1018),1,0)</f>
        <v>0</v>
      </c>
      <c r="M1018" s="11">
        <f>IF(AND($N1018&gt;' '!O$13,' '!O$13&gt;=$C1018),1,0)</f>
        <v>0</v>
      </c>
      <c r="N1018" s="25">
        <v>5944000</v>
      </c>
      <c r="O1018" s="17">
        <v>4312000</v>
      </c>
      <c r="P1018" s="17">
        <v>4312000</v>
      </c>
      <c r="Q1018" s="17">
        <v>4312000</v>
      </c>
      <c r="R1018" s="17">
        <v>4312000</v>
      </c>
      <c r="S1018" s="17">
        <v>4312000</v>
      </c>
      <c r="T1018" s="17">
        <v>4312000</v>
      </c>
      <c r="U1018" s="17">
        <v>4312000</v>
      </c>
      <c r="V1018" s="17">
        <v>4312000</v>
      </c>
      <c r="W1018" s="17">
        <v>4312000</v>
      </c>
      <c r="X1018" s="17">
        <v>4312000</v>
      </c>
    </row>
    <row r="1019" spans="2:24">
      <c r="B1019" s="20">
        <v>2</v>
      </c>
      <c r="C1019" s="25">
        <v>5944000</v>
      </c>
      <c r="D1019" s="11">
        <f>IF(AND($N1019&gt;' '!F$13,' '!F$13&gt;=$C1019),1,0)</f>
        <v>0</v>
      </c>
      <c r="E1019" s="11">
        <f>IF(AND($N1019&gt;' '!G$13,' '!G$13&gt;=$C1019),1,0)</f>
        <v>0</v>
      </c>
      <c r="F1019" s="11">
        <f>IF(AND($N1019&gt;' '!H$13,' '!H$13&gt;=$C1019),1,0)</f>
        <v>0</v>
      </c>
      <c r="G1019" s="11">
        <f>IF(AND($N1019&gt;' '!I$13,' '!I$13&gt;=$C1019),1,0)</f>
        <v>0</v>
      </c>
      <c r="H1019" s="11">
        <f>IF(AND($N1019&gt;' '!J$13,' '!J$13&gt;=$C1019),1,0)</f>
        <v>0</v>
      </c>
      <c r="I1019" s="11">
        <f>IF(AND($N1019&gt;' '!K$13,' '!K$13&gt;=$C1019),1,0)</f>
        <v>0</v>
      </c>
      <c r="J1019" s="11">
        <f>IF(AND($N1019&gt;' '!L$13,' '!L$13&gt;=$C1019),1,0)</f>
        <v>0</v>
      </c>
      <c r="K1019" s="11">
        <f>IF(AND($N1019&gt;' '!M$13,' '!M$13&gt;=$C1019),1,0)</f>
        <v>0</v>
      </c>
      <c r="L1019" s="11">
        <f>IF(AND($N1019&gt;' '!N$13,' '!N$13&gt;=$C1019),1,0)</f>
        <v>0</v>
      </c>
      <c r="M1019" s="11">
        <f>IF(AND($N1019&gt;' '!O$13,' '!O$13&gt;=$C1019),1,0)</f>
        <v>0</v>
      </c>
      <c r="N1019" s="25">
        <v>5948000</v>
      </c>
      <c r="O1019" s="17">
        <v>4315200</v>
      </c>
      <c r="P1019" s="17">
        <v>4315200</v>
      </c>
      <c r="Q1019" s="17">
        <v>4315200</v>
      </c>
      <c r="R1019" s="17">
        <v>4315200</v>
      </c>
      <c r="S1019" s="17">
        <v>4315200</v>
      </c>
      <c r="T1019" s="17">
        <v>4315200</v>
      </c>
      <c r="U1019" s="17">
        <v>4315200</v>
      </c>
      <c r="V1019" s="17">
        <v>4315200</v>
      </c>
      <c r="W1019" s="17">
        <v>4315200</v>
      </c>
      <c r="X1019" s="17">
        <v>4315200</v>
      </c>
    </row>
    <row r="1020" spans="2:24">
      <c r="B1020" s="20">
        <v>3</v>
      </c>
      <c r="C1020" s="26">
        <v>5948000</v>
      </c>
      <c r="D1020" s="11">
        <f>IF(AND($N1020&gt;' '!F$13,' '!F$13&gt;=$C1020),1,0)</f>
        <v>0</v>
      </c>
      <c r="E1020" s="11">
        <f>IF(AND($N1020&gt;' '!G$13,' '!G$13&gt;=$C1020),1,0)</f>
        <v>0</v>
      </c>
      <c r="F1020" s="11">
        <f>IF(AND($N1020&gt;' '!H$13,' '!H$13&gt;=$C1020),1,0)</f>
        <v>0</v>
      </c>
      <c r="G1020" s="11">
        <f>IF(AND($N1020&gt;' '!I$13,' '!I$13&gt;=$C1020),1,0)</f>
        <v>0</v>
      </c>
      <c r="H1020" s="11">
        <f>IF(AND($N1020&gt;' '!J$13,' '!J$13&gt;=$C1020),1,0)</f>
        <v>0</v>
      </c>
      <c r="I1020" s="11">
        <f>IF(AND($N1020&gt;' '!K$13,' '!K$13&gt;=$C1020),1,0)</f>
        <v>0</v>
      </c>
      <c r="J1020" s="11">
        <f>IF(AND($N1020&gt;' '!L$13,' '!L$13&gt;=$C1020),1,0)</f>
        <v>0</v>
      </c>
      <c r="K1020" s="11">
        <f>IF(AND($N1020&gt;' '!M$13,' '!M$13&gt;=$C1020),1,0)</f>
        <v>0</v>
      </c>
      <c r="L1020" s="11">
        <f>IF(AND($N1020&gt;' '!N$13,' '!N$13&gt;=$C1020),1,0)</f>
        <v>0</v>
      </c>
      <c r="M1020" s="11">
        <f>IF(AND($N1020&gt;' '!O$13,' '!O$13&gt;=$C1020),1,0)</f>
        <v>0</v>
      </c>
      <c r="N1020" s="26">
        <v>5952000</v>
      </c>
      <c r="O1020" s="17">
        <v>4318400</v>
      </c>
      <c r="P1020" s="17">
        <v>4318400</v>
      </c>
      <c r="Q1020" s="17">
        <v>4318400</v>
      </c>
      <c r="R1020" s="17">
        <v>4318400</v>
      </c>
      <c r="S1020" s="17">
        <v>4318400</v>
      </c>
      <c r="T1020" s="17">
        <v>4318400</v>
      </c>
      <c r="U1020" s="17">
        <v>4318400</v>
      </c>
      <c r="V1020" s="17">
        <v>4318400</v>
      </c>
      <c r="W1020" s="17">
        <v>4318400</v>
      </c>
      <c r="X1020" s="17">
        <v>4318400</v>
      </c>
    </row>
    <row r="1021" spans="2:24">
      <c r="B1021" s="20">
        <v>4</v>
      </c>
      <c r="C1021" s="25">
        <v>5952000</v>
      </c>
      <c r="D1021" s="11">
        <f>IF(AND($N1021&gt;' '!F$13,' '!F$13&gt;=$C1021),1,0)</f>
        <v>0</v>
      </c>
      <c r="E1021" s="11">
        <f>IF(AND($N1021&gt;' '!G$13,' '!G$13&gt;=$C1021),1,0)</f>
        <v>0</v>
      </c>
      <c r="F1021" s="11">
        <f>IF(AND($N1021&gt;' '!H$13,' '!H$13&gt;=$C1021),1,0)</f>
        <v>0</v>
      </c>
      <c r="G1021" s="11">
        <f>IF(AND($N1021&gt;' '!I$13,' '!I$13&gt;=$C1021),1,0)</f>
        <v>0</v>
      </c>
      <c r="H1021" s="11">
        <f>IF(AND($N1021&gt;' '!J$13,' '!J$13&gt;=$C1021),1,0)</f>
        <v>0</v>
      </c>
      <c r="I1021" s="11">
        <f>IF(AND($N1021&gt;' '!K$13,' '!K$13&gt;=$C1021),1,0)</f>
        <v>0</v>
      </c>
      <c r="J1021" s="11">
        <f>IF(AND($N1021&gt;' '!L$13,' '!L$13&gt;=$C1021),1,0)</f>
        <v>0</v>
      </c>
      <c r="K1021" s="11">
        <f>IF(AND($N1021&gt;' '!M$13,' '!M$13&gt;=$C1021),1,0)</f>
        <v>0</v>
      </c>
      <c r="L1021" s="11">
        <f>IF(AND($N1021&gt;' '!N$13,' '!N$13&gt;=$C1021),1,0)</f>
        <v>0</v>
      </c>
      <c r="M1021" s="11">
        <f>IF(AND($N1021&gt;' '!O$13,' '!O$13&gt;=$C1021),1,0)</f>
        <v>0</v>
      </c>
      <c r="N1021" s="25">
        <v>5956000</v>
      </c>
      <c r="O1021" s="17">
        <v>4321600</v>
      </c>
      <c r="P1021" s="17">
        <v>4321600</v>
      </c>
      <c r="Q1021" s="17">
        <v>4321600</v>
      </c>
      <c r="R1021" s="17">
        <v>4321600</v>
      </c>
      <c r="S1021" s="17">
        <v>4321600</v>
      </c>
      <c r="T1021" s="17">
        <v>4321600</v>
      </c>
      <c r="U1021" s="17">
        <v>4321600</v>
      </c>
      <c r="V1021" s="17">
        <v>4321600</v>
      </c>
      <c r="W1021" s="17">
        <v>4321600</v>
      </c>
      <c r="X1021" s="17">
        <v>4321600</v>
      </c>
    </row>
    <row r="1022" spans="2:24">
      <c r="B1022" s="18">
        <v>5</v>
      </c>
      <c r="C1022" s="25">
        <v>5956000</v>
      </c>
      <c r="D1022" s="11">
        <f>IF(AND($N1022&gt;' '!F$13,' '!F$13&gt;=$C1022),1,0)</f>
        <v>0</v>
      </c>
      <c r="E1022" s="11">
        <f>IF(AND($N1022&gt;' '!G$13,' '!G$13&gt;=$C1022),1,0)</f>
        <v>0</v>
      </c>
      <c r="F1022" s="11">
        <f>IF(AND($N1022&gt;' '!H$13,' '!H$13&gt;=$C1022),1,0)</f>
        <v>0</v>
      </c>
      <c r="G1022" s="11">
        <f>IF(AND($N1022&gt;' '!I$13,' '!I$13&gt;=$C1022),1,0)</f>
        <v>0</v>
      </c>
      <c r="H1022" s="11">
        <f>IF(AND($N1022&gt;' '!J$13,' '!J$13&gt;=$C1022),1,0)</f>
        <v>0</v>
      </c>
      <c r="I1022" s="11">
        <f>IF(AND($N1022&gt;' '!K$13,' '!K$13&gt;=$C1022),1,0)</f>
        <v>0</v>
      </c>
      <c r="J1022" s="11">
        <f>IF(AND($N1022&gt;' '!L$13,' '!L$13&gt;=$C1022),1,0)</f>
        <v>0</v>
      </c>
      <c r="K1022" s="11">
        <f>IF(AND($N1022&gt;' '!M$13,' '!M$13&gt;=$C1022),1,0)</f>
        <v>0</v>
      </c>
      <c r="L1022" s="11">
        <f>IF(AND($N1022&gt;' '!N$13,' '!N$13&gt;=$C1022),1,0)</f>
        <v>0</v>
      </c>
      <c r="M1022" s="11">
        <f>IF(AND($N1022&gt;' '!O$13,' '!O$13&gt;=$C1022),1,0)</f>
        <v>0</v>
      </c>
      <c r="N1022" s="25">
        <v>5960000</v>
      </c>
      <c r="O1022" s="17">
        <v>4324800</v>
      </c>
      <c r="P1022" s="17">
        <v>4324800</v>
      </c>
      <c r="Q1022" s="17">
        <v>4324800</v>
      </c>
      <c r="R1022" s="17">
        <v>4324800</v>
      </c>
      <c r="S1022" s="17">
        <v>4324800</v>
      </c>
      <c r="T1022" s="17">
        <v>4324800</v>
      </c>
      <c r="U1022" s="17">
        <v>4324800</v>
      </c>
      <c r="V1022" s="17">
        <v>4324800</v>
      </c>
      <c r="W1022" s="17">
        <v>4324800</v>
      </c>
      <c r="X1022" s="17">
        <v>4324800</v>
      </c>
    </row>
    <row r="1023" spans="2:24">
      <c r="B1023" s="20">
        <v>1</v>
      </c>
      <c r="C1023" s="25">
        <v>5960000</v>
      </c>
      <c r="D1023" s="11">
        <f>IF(AND($N1023&gt;' '!F$13,' '!F$13&gt;=$C1023),1,0)</f>
        <v>0</v>
      </c>
      <c r="E1023" s="11">
        <f>IF(AND($N1023&gt;' '!G$13,' '!G$13&gt;=$C1023),1,0)</f>
        <v>0</v>
      </c>
      <c r="F1023" s="11">
        <f>IF(AND($N1023&gt;' '!H$13,' '!H$13&gt;=$C1023),1,0)</f>
        <v>0</v>
      </c>
      <c r="G1023" s="11">
        <f>IF(AND($N1023&gt;' '!I$13,' '!I$13&gt;=$C1023),1,0)</f>
        <v>0</v>
      </c>
      <c r="H1023" s="11">
        <f>IF(AND($N1023&gt;' '!J$13,' '!J$13&gt;=$C1023),1,0)</f>
        <v>0</v>
      </c>
      <c r="I1023" s="11">
        <f>IF(AND($N1023&gt;' '!K$13,' '!K$13&gt;=$C1023),1,0)</f>
        <v>0</v>
      </c>
      <c r="J1023" s="11">
        <f>IF(AND($N1023&gt;' '!L$13,' '!L$13&gt;=$C1023),1,0)</f>
        <v>0</v>
      </c>
      <c r="K1023" s="11">
        <f>IF(AND($N1023&gt;' '!M$13,' '!M$13&gt;=$C1023),1,0)</f>
        <v>0</v>
      </c>
      <c r="L1023" s="11">
        <f>IF(AND($N1023&gt;' '!N$13,' '!N$13&gt;=$C1023),1,0)</f>
        <v>0</v>
      </c>
      <c r="M1023" s="11">
        <f>IF(AND($N1023&gt;' '!O$13,' '!O$13&gt;=$C1023),1,0)</f>
        <v>0</v>
      </c>
      <c r="N1023" s="25">
        <v>5964000</v>
      </c>
      <c r="O1023" s="17">
        <v>4328000</v>
      </c>
      <c r="P1023" s="17">
        <v>4328000</v>
      </c>
      <c r="Q1023" s="17">
        <v>4328000</v>
      </c>
      <c r="R1023" s="17">
        <v>4328000</v>
      </c>
      <c r="S1023" s="17">
        <v>4328000</v>
      </c>
      <c r="T1023" s="17">
        <v>4328000</v>
      </c>
      <c r="U1023" s="17">
        <v>4328000</v>
      </c>
      <c r="V1023" s="17">
        <v>4328000</v>
      </c>
      <c r="W1023" s="17">
        <v>4328000</v>
      </c>
      <c r="X1023" s="17">
        <v>4328000</v>
      </c>
    </row>
    <row r="1024" spans="2:24">
      <c r="B1024" s="20">
        <v>2</v>
      </c>
      <c r="C1024" s="25">
        <v>5964000</v>
      </c>
      <c r="D1024" s="11">
        <f>IF(AND($N1024&gt;' '!F$13,' '!F$13&gt;=$C1024),1,0)</f>
        <v>0</v>
      </c>
      <c r="E1024" s="11">
        <f>IF(AND($N1024&gt;' '!G$13,' '!G$13&gt;=$C1024),1,0)</f>
        <v>0</v>
      </c>
      <c r="F1024" s="11">
        <f>IF(AND($N1024&gt;' '!H$13,' '!H$13&gt;=$C1024),1,0)</f>
        <v>0</v>
      </c>
      <c r="G1024" s="11">
        <f>IF(AND($N1024&gt;' '!I$13,' '!I$13&gt;=$C1024),1,0)</f>
        <v>0</v>
      </c>
      <c r="H1024" s="11">
        <f>IF(AND($N1024&gt;' '!J$13,' '!J$13&gt;=$C1024),1,0)</f>
        <v>0</v>
      </c>
      <c r="I1024" s="11">
        <f>IF(AND($N1024&gt;' '!K$13,' '!K$13&gt;=$C1024),1,0)</f>
        <v>0</v>
      </c>
      <c r="J1024" s="11">
        <f>IF(AND($N1024&gt;' '!L$13,' '!L$13&gt;=$C1024),1,0)</f>
        <v>0</v>
      </c>
      <c r="K1024" s="11">
        <f>IF(AND($N1024&gt;' '!M$13,' '!M$13&gt;=$C1024),1,0)</f>
        <v>0</v>
      </c>
      <c r="L1024" s="11">
        <f>IF(AND($N1024&gt;' '!N$13,' '!N$13&gt;=$C1024),1,0)</f>
        <v>0</v>
      </c>
      <c r="M1024" s="11">
        <f>IF(AND($N1024&gt;' '!O$13,' '!O$13&gt;=$C1024),1,0)</f>
        <v>0</v>
      </c>
      <c r="N1024" s="25">
        <v>5968000</v>
      </c>
      <c r="O1024" s="17">
        <v>4331200</v>
      </c>
      <c r="P1024" s="17">
        <v>4331200</v>
      </c>
      <c r="Q1024" s="17">
        <v>4331200</v>
      </c>
      <c r="R1024" s="17">
        <v>4331200</v>
      </c>
      <c r="S1024" s="17">
        <v>4331200</v>
      </c>
      <c r="T1024" s="17">
        <v>4331200</v>
      </c>
      <c r="U1024" s="17">
        <v>4331200</v>
      </c>
      <c r="V1024" s="17">
        <v>4331200</v>
      </c>
      <c r="W1024" s="17">
        <v>4331200</v>
      </c>
      <c r="X1024" s="17">
        <v>4331200</v>
      </c>
    </row>
    <row r="1025" spans="2:24">
      <c r="B1025" s="20">
        <v>3</v>
      </c>
      <c r="C1025" s="26">
        <v>5968000</v>
      </c>
      <c r="D1025" s="11">
        <f>IF(AND($N1025&gt;' '!F$13,' '!F$13&gt;=$C1025),1,0)</f>
        <v>0</v>
      </c>
      <c r="E1025" s="11">
        <f>IF(AND($N1025&gt;' '!G$13,' '!G$13&gt;=$C1025),1,0)</f>
        <v>0</v>
      </c>
      <c r="F1025" s="11">
        <f>IF(AND($N1025&gt;' '!H$13,' '!H$13&gt;=$C1025),1,0)</f>
        <v>0</v>
      </c>
      <c r="G1025" s="11">
        <f>IF(AND($N1025&gt;' '!I$13,' '!I$13&gt;=$C1025),1,0)</f>
        <v>0</v>
      </c>
      <c r="H1025" s="11">
        <f>IF(AND($N1025&gt;' '!J$13,' '!J$13&gt;=$C1025),1,0)</f>
        <v>0</v>
      </c>
      <c r="I1025" s="11">
        <f>IF(AND($N1025&gt;' '!K$13,' '!K$13&gt;=$C1025),1,0)</f>
        <v>0</v>
      </c>
      <c r="J1025" s="11">
        <f>IF(AND($N1025&gt;' '!L$13,' '!L$13&gt;=$C1025),1,0)</f>
        <v>0</v>
      </c>
      <c r="K1025" s="11">
        <f>IF(AND($N1025&gt;' '!M$13,' '!M$13&gt;=$C1025),1,0)</f>
        <v>0</v>
      </c>
      <c r="L1025" s="11">
        <f>IF(AND($N1025&gt;' '!N$13,' '!N$13&gt;=$C1025),1,0)</f>
        <v>0</v>
      </c>
      <c r="M1025" s="11">
        <f>IF(AND($N1025&gt;' '!O$13,' '!O$13&gt;=$C1025),1,0)</f>
        <v>0</v>
      </c>
      <c r="N1025" s="26">
        <v>5972000</v>
      </c>
      <c r="O1025" s="17">
        <v>4334400</v>
      </c>
      <c r="P1025" s="17">
        <v>4334400</v>
      </c>
      <c r="Q1025" s="17">
        <v>4334400</v>
      </c>
      <c r="R1025" s="17">
        <v>4334400</v>
      </c>
      <c r="S1025" s="17">
        <v>4334400</v>
      </c>
      <c r="T1025" s="17">
        <v>4334400</v>
      </c>
      <c r="U1025" s="17">
        <v>4334400</v>
      </c>
      <c r="V1025" s="17">
        <v>4334400</v>
      </c>
      <c r="W1025" s="17">
        <v>4334400</v>
      </c>
      <c r="X1025" s="17">
        <v>4334400</v>
      </c>
    </row>
    <row r="1026" spans="2:24">
      <c r="B1026" s="20">
        <v>4</v>
      </c>
      <c r="C1026" s="25">
        <v>5972000</v>
      </c>
      <c r="D1026" s="11">
        <f>IF(AND($N1026&gt;' '!F$13,' '!F$13&gt;=$C1026),1,0)</f>
        <v>0</v>
      </c>
      <c r="E1026" s="11">
        <f>IF(AND($N1026&gt;' '!G$13,' '!G$13&gt;=$C1026),1,0)</f>
        <v>0</v>
      </c>
      <c r="F1026" s="11">
        <f>IF(AND($N1026&gt;' '!H$13,' '!H$13&gt;=$C1026),1,0)</f>
        <v>0</v>
      </c>
      <c r="G1026" s="11">
        <f>IF(AND($N1026&gt;' '!I$13,' '!I$13&gt;=$C1026),1,0)</f>
        <v>0</v>
      </c>
      <c r="H1026" s="11">
        <f>IF(AND($N1026&gt;' '!J$13,' '!J$13&gt;=$C1026),1,0)</f>
        <v>0</v>
      </c>
      <c r="I1026" s="11">
        <f>IF(AND($N1026&gt;' '!K$13,' '!K$13&gt;=$C1026),1,0)</f>
        <v>0</v>
      </c>
      <c r="J1026" s="11">
        <f>IF(AND($N1026&gt;' '!L$13,' '!L$13&gt;=$C1026),1,0)</f>
        <v>0</v>
      </c>
      <c r="K1026" s="11">
        <f>IF(AND($N1026&gt;' '!M$13,' '!M$13&gt;=$C1026),1,0)</f>
        <v>0</v>
      </c>
      <c r="L1026" s="11">
        <f>IF(AND($N1026&gt;' '!N$13,' '!N$13&gt;=$C1026),1,0)</f>
        <v>0</v>
      </c>
      <c r="M1026" s="11">
        <f>IF(AND($N1026&gt;' '!O$13,' '!O$13&gt;=$C1026),1,0)</f>
        <v>0</v>
      </c>
      <c r="N1026" s="25">
        <v>5976000</v>
      </c>
      <c r="O1026" s="17">
        <v>4337600</v>
      </c>
      <c r="P1026" s="17">
        <v>4337600</v>
      </c>
      <c r="Q1026" s="17">
        <v>4337600</v>
      </c>
      <c r="R1026" s="17">
        <v>4337600</v>
      </c>
      <c r="S1026" s="17">
        <v>4337600</v>
      </c>
      <c r="T1026" s="17">
        <v>4337600</v>
      </c>
      <c r="U1026" s="17">
        <v>4337600</v>
      </c>
      <c r="V1026" s="17">
        <v>4337600</v>
      </c>
      <c r="W1026" s="17">
        <v>4337600</v>
      </c>
      <c r="X1026" s="17">
        <v>4337600</v>
      </c>
    </row>
    <row r="1027" spans="2:24">
      <c r="B1027" s="18">
        <v>5</v>
      </c>
      <c r="C1027" s="25">
        <v>5976000</v>
      </c>
      <c r="D1027" s="11">
        <f>IF(AND($N1027&gt;' '!F$13,' '!F$13&gt;=$C1027),1,0)</f>
        <v>0</v>
      </c>
      <c r="E1027" s="11">
        <f>IF(AND($N1027&gt;' '!G$13,' '!G$13&gt;=$C1027),1,0)</f>
        <v>0</v>
      </c>
      <c r="F1027" s="11">
        <f>IF(AND($N1027&gt;' '!H$13,' '!H$13&gt;=$C1027),1,0)</f>
        <v>0</v>
      </c>
      <c r="G1027" s="11">
        <f>IF(AND($N1027&gt;' '!I$13,' '!I$13&gt;=$C1027),1,0)</f>
        <v>0</v>
      </c>
      <c r="H1027" s="11">
        <f>IF(AND($N1027&gt;' '!J$13,' '!J$13&gt;=$C1027),1,0)</f>
        <v>0</v>
      </c>
      <c r="I1027" s="11">
        <f>IF(AND($N1027&gt;' '!K$13,' '!K$13&gt;=$C1027),1,0)</f>
        <v>0</v>
      </c>
      <c r="J1027" s="11">
        <f>IF(AND($N1027&gt;' '!L$13,' '!L$13&gt;=$C1027),1,0)</f>
        <v>0</v>
      </c>
      <c r="K1027" s="11">
        <f>IF(AND($N1027&gt;' '!M$13,' '!M$13&gt;=$C1027),1,0)</f>
        <v>0</v>
      </c>
      <c r="L1027" s="11">
        <f>IF(AND($N1027&gt;' '!N$13,' '!N$13&gt;=$C1027),1,0)</f>
        <v>0</v>
      </c>
      <c r="M1027" s="11">
        <f>IF(AND($N1027&gt;' '!O$13,' '!O$13&gt;=$C1027),1,0)</f>
        <v>0</v>
      </c>
      <c r="N1027" s="25">
        <v>5980000</v>
      </c>
      <c r="O1027" s="17">
        <v>4340800</v>
      </c>
      <c r="P1027" s="17">
        <v>4340800</v>
      </c>
      <c r="Q1027" s="17">
        <v>4340800</v>
      </c>
      <c r="R1027" s="17">
        <v>4340800</v>
      </c>
      <c r="S1027" s="17">
        <v>4340800</v>
      </c>
      <c r="T1027" s="17">
        <v>4340800</v>
      </c>
      <c r="U1027" s="17">
        <v>4340800</v>
      </c>
      <c r="V1027" s="17">
        <v>4340800</v>
      </c>
      <c r="W1027" s="17">
        <v>4340800</v>
      </c>
      <c r="X1027" s="17">
        <v>4340800</v>
      </c>
    </row>
    <row r="1028" spans="2:24">
      <c r="B1028" s="20">
        <v>1</v>
      </c>
      <c r="C1028" s="25">
        <v>5980000</v>
      </c>
      <c r="D1028" s="11">
        <f>IF(AND($N1028&gt;' '!F$13,' '!F$13&gt;=$C1028),1,0)</f>
        <v>0</v>
      </c>
      <c r="E1028" s="11">
        <f>IF(AND($N1028&gt;' '!G$13,' '!G$13&gt;=$C1028),1,0)</f>
        <v>0</v>
      </c>
      <c r="F1028" s="11">
        <f>IF(AND($N1028&gt;' '!H$13,' '!H$13&gt;=$C1028),1,0)</f>
        <v>0</v>
      </c>
      <c r="G1028" s="11">
        <f>IF(AND($N1028&gt;' '!I$13,' '!I$13&gt;=$C1028),1,0)</f>
        <v>0</v>
      </c>
      <c r="H1028" s="11">
        <f>IF(AND($N1028&gt;' '!J$13,' '!J$13&gt;=$C1028),1,0)</f>
        <v>0</v>
      </c>
      <c r="I1028" s="11">
        <f>IF(AND($N1028&gt;' '!K$13,' '!K$13&gt;=$C1028),1,0)</f>
        <v>0</v>
      </c>
      <c r="J1028" s="11">
        <f>IF(AND($N1028&gt;' '!L$13,' '!L$13&gt;=$C1028),1,0)</f>
        <v>0</v>
      </c>
      <c r="K1028" s="11">
        <f>IF(AND($N1028&gt;' '!M$13,' '!M$13&gt;=$C1028),1,0)</f>
        <v>0</v>
      </c>
      <c r="L1028" s="11">
        <f>IF(AND($N1028&gt;' '!N$13,' '!N$13&gt;=$C1028),1,0)</f>
        <v>0</v>
      </c>
      <c r="M1028" s="11">
        <f>IF(AND($N1028&gt;' '!O$13,' '!O$13&gt;=$C1028),1,0)</f>
        <v>0</v>
      </c>
      <c r="N1028" s="25">
        <v>5984000</v>
      </c>
      <c r="O1028" s="17">
        <v>4344000</v>
      </c>
      <c r="P1028" s="17">
        <v>4344000</v>
      </c>
      <c r="Q1028" s="17">
        <v>4344000</v>
      </c>
      <c r="R1028" s="17">
        <v>4344000</v>
      </c>
      <c r="S1028" s="17">
        <v>4344000</v>
      </c>
      <c r="T1028" s="17">
        <v>4344000</v>
      </c>
      <c r="U1028" s="17">
        <v>4344000</v>
      </c>
      <c r="V1028" s="17">
        <v>4344000</v>
      </c>
      <c r="W1028" s="17">
        <v>4344000</v>
      </c>
      <c r="X1028" s="17">
        <v>4344000</v>
      </c>
    </row>
    <row r="1029" spans="2:24">
      <c r="B1029" s="20">
        <v>2</v>
      </c>
      <c r="C1029" s="25">
        <v>5984000</v>
      </c>
      <c r="D1029" s="11">
        <f>IF(AND($N1029&gt;' '!F$13,' '!F$13&gt;=$C1029),1,0)</f>
        <v>0</v>
      </c>
      <c r="E1029" s="11">
        <f>IF(AND($N1029&gt;' '!G$13,' '!G$13&gt;=$C1029),1,0)</f>
        <v>0</v>
      </c>
      <c r="F1029" s="11">
        <f>IF(AND($N1029&gt;' '!H$13,' '!H$13&gt;=$C1029),1,0)</f>
        <v>0</v>
      </c>
      <c r="G1029" s="11">
        <f>IF(AND($N1029&gt;' '!I$13,' '!I$13&gt;=$C1029),1,0)</f>
        <v>0</v>
      </c>
      <c r="H1029" s="11">
        <f>IF(AND($N1029&gt;' '!J$13,' '!J$13&gt;=$C1029),1,0)</f>
        <v>0</v>
      </c>
      <c r="I1029" s="11">
        <f>IF(AND($N1029&gt;' '!K$13,' '!K$13&gt;=$C1029),1,0)</f>
        <v>0</v>
      </c>
      <c r="J1029" s="11">
        <f>IF(AND($N1029&gt;' '!L$13,' '!L$13&gt;=$C1029),1,0)</f>
        <v>0</v>
      </c>
      <c r="K1029" s="11">
        <f>IF(AND($N1029&gt;' '!M$13,' '!M$13&gt;=$C1029),1,0)</f>
        <v>0</v>
      </c>
      <c r="L1029" s="11">
        <f>IF(AND($N1029&gt;' '!N$13,' '!N$13&gt;=$C1029),1,0)</f>
        <v>0</v>
      </c>
      <c r="M1029" s="11">
        <f>IF(AND($N1029&gt;' '!O$13,' '!O$13&gt;=$C1029),1,0)</f>
        <v>0</v>
      </c>
      <c r="N1029" s="25">
        <v>5988000</v>
      </c>
      <c r="O1029" s="17">
        <v>4347200</v>
      </c>
      <c r="P1029" s="17">
        <v>4347200</v>
      </c>
      <c r="Q1029" s="17">
        <v>4347200</v>
      </c>
      <c r="R1029" s="17">
        <v>4347200</v>
      </c>
      <c r="S1029" s="17">
        <v>4347200</v>
      </c>
      <c r="T1029" s="17">
        <v>4347200</v>
      </c>
      <c r="U1029" s="17">
        <v>4347200</v>
      </c>
      <c r="V1029" s="17">
        <v>4347200</v>
      </c>
      <c r="W1029" s="17">
        <v>4347200</v>
      </c>
      <c r="X1029" s="17">
        <v>4347200</v>
      </c>
    </row>
    <row r="1030" spans="2:24">
      <c r="B1030" s="20">
        <v>3</v>
      </c>
      <c r="C1030" s="26">
        <v>5988000</v>
      </c>
      <c r="D1030" s="11">
        <f>IF(AND($N1030&gt;' '!F$13,' '!F$13&gt;=$C1030),1,0)</f>
        <v>0</v>
      </c>
      <c r="E1030" s="11">
        <f>IF(AND($N1030&gt;' '!G$13,' '!G$13&gt;=$C1030),1,0)</f>
        <v>0</v>
      </c>
      <c r="F1030" s="11">
        <f>IF(AND($N1030&gt;' '!H$13,' '!H$13&gt;=$C1030),1,0)</f>
        <v>0</v>
      </c>
      <c r="G1030" s="11">
        <f>IF(AND($N1030&gt;' '!I$13,' '!I$13&gt;=$C1030),1,0)</f>
        <v>0</v>
      </c>
      <c r="H1030" s="11">
        <f>IF(AND($N1030&gt;' '!J$13,' '!J$13&gt;=$C1030),1,0)</f>
        <v>0</v>
      </c>
      <c r="I1030" s="11">
        <f>IF(AND($N1030&gt;' '!K$13,' '!K$13&gt;=$C1030),1,0)</f>
        <v>0</v>
      </c>
      <c r="J1030" s="11">
        <f>IF(AND($N1030&gt;' '!L$13,' '!L$13&gt;=$C1030),1,0)</f>
        <v>0</v>
      </c>
      <c r="K1030" s="11">
        <f>IF(AND($N1030&gt;' '!M$13,' '!M$13&gt;=$C1030),1,0)</f>
        <v>0</v>
      </c>
      <c r="L1030" s="11">
        <f>IF(AND($N1030&gt;' '!N$13,' '!N$13&gt;=$C1030),1,0)</f>
        <v>0</v>
      </c>
      <c r="M1030" s="11">
        <f>IF(AND($N1030&gt;' '!O$13,' '!O$13&gt;=$C1030),1,0)</f>
        <v>0</v>
      </c>
      <c r="N1030" s="26">
        <v>5992000</v>
      </c>
      <c r="O1030" s="17">
        <v>4350400</v>
      </c>
      <c r="P1030" s="17">
        <v>4350400</v>
      </c>
      <c r="Q1030" s="17">
        <v>4350400</v>
      </c>
      <c r="R1030" s="17">
        <v>4350400</v>
      </c>
      <c r="S1030" s="17">
        <v>4350400</v>
      </c>
      <c r="T1030" s="17">
        <v>4350400</v>
      </c>
      <c r="U1030" s="17">
        <v>4350400</v>
      </c>
      <c r="V1030" s="17">
        <v>4350400</v>
      </c>
      <c r="W1030" s="17">
        <v>4350400</v>
      </c>
      <c r="X1030" s="17">
        <v>4350400</v>
      </c>
    </row>
    <row r="1031" spans="2:24">
      <c r="B1031" s="20">
        <v>4</v>
      </c>
      <c r="C1031" s="25">
        <v>5992000</v>
      </c>
      <c r="D1031" s="11">
        <f>IF(AND($N1031&gt;' '!F$13,' '!F$13&gt;=$C1031),1,0)</f>
        <v>0</v>
      </c>
      <c r="E1031" s="11">
        <f>IF(AND($N1031&gt;' '!G$13,' '!G$13&gt;=$C1031),1,0)</f>
        <v>0</v>
      </c>
      <c r="F1031" s="11">
        <f>IF(AND($N1031&gt;' '!H$13,' '!H$13&gt;=$C1031),1,0)</f>
        <v>0</v>
      </c>
      <c r="G1031" s="11">
        <f>IF(AND($N1031&gt;' '!I$13,' '!I$13&gt;=$C1031),1,0)</f>
        <v>0</v>
      </c>
      <c r="H1031" s="11">
        <f>IF(AND($N1031&gt;' '!J$13,' '!J$13&gt;=$C1031),1,0)</f>
        <v>0</v>
      </c>
      <c r="I1031" s="11">
        <f>IF(AND($N1031&gt;' '!K$13,' '!K$13&gt;=$C1031),1,0)</f>
        <v>0</v>
      </c>
      <c r="J1031" s="11">
        <f>IF(AND($N1031&gt;' '!L$13,' '!L$13&gt;=$C1031),1,0)</f>
        <v>0</v>
      </c>
      <c r="K1031" s="11">
        <f>IF(AND($N1031&gt;' '!M$13,' '!M$13&gt;=$C1031),1,0)</f>
        <v>0</v>
      </c>
      <c r="L1031" s="11">
        <f>IF(AND($N1031&gt;' '!N$13,' '!N$13&gt;=$C1031),1,0)</f>
        <v>0</v>
      </c>
      <c r="M1031" s="11">
        <f>IF(AND($N1031&gt;' '!O$13,' '!O$13&gt;=$C1031),1,0)</f>
        <v>0</v>
      </c>
      <c r="N1031" s="25">
        <v>5996000</v>
      </c>
      <c r="O1031" s="17">
        <v>4353600</v>
      </c>
      <c r="P1031" s="17">
        <v>4353600</v>
      </c>
      <c r="Q1031" s="17">
        <v>4353600</v>
      </c>
      <c r="R1031" s="17">
        <v>4353600</v>
      </c>
      <c r="S1031" s="17">
        <v>4353600</v>
      </c>
      <c r="T1031" s="17">
        <v>4353600</v>
      </c>
      <c r="U1031" s="17">
        <v>4353600</v>
      </c>
      <c r="V1031" s="17">
        <v>4353600</v>
      </c>
      <c r="W1031" s="17">
        <v>4353600</v>
      </c>
      <c r="X1031" s="17">
        <v>4353600</v>
      </c>
    </row>
    <row r="1032" spans="2:24">
      <c r="B1032" s="18">
        <v>5</v>
      </c>
      <c r="C1032" s="25">
        <v>5996000</v>
      </c>
      <c r="D1032" s="11">
        <f>IF(AND($N1032&gt;' '!F$13,' '!F$13&gt;=$C1032),1,0)</f>
        <v>0</v>
      </c>
      <c r="E1032" s="11">
        <f>IF(AND($N1032&gt;' '!G$13,' '!G$13&gt;=$C1032),1,0)</f>
        <v>0</v>
      </c>
      <c r="F1032" s="11">
        <f>IF(AND($N1032&gt;' '!H$13,' '!H$13&gt;=$C1032),1,0)</f>
        <v>0</v>
      </c>
      <c r="G1032" s="11">
        <f>IF(AND($N1032&gt;' '!I$13,' '!I$13&gt;=$C1032),1,0)</f>
        <v>0</v>
      </c>
      <c r="H1032" s="11">
        <f>IF(AND($N1032&gt;' '!J$13,' '!J$13&gt;=$C1032),1,0)</f>
        <v>0</v>
      </c>
      <c r="I1032" s="11">
        <f>IF(AND($N1032&gt;' '!K$13,' '!K$13&gt;=$C1032),1,0)</f>
        <v>0</v>
      </c>
      <c r="J1032" s="11">
        <f>IF(AND($N1032&gt;' '!L$13,' '!L$13&gt;=$C1032),1,0)</f>
        <v>0</v>
      </c>
      <c r="K1032" s="11">
        <f>IF(AND($N1032&gt;' '!M$13,' '!M$13&gt;=$C1032),1,0)</f>
        <v>0</v>
      </c>
      <c r="L1032" s="11">
        <f>IF(AND($N1032&gt;' '!N$13,' '!N$13&gt;=$C1032),1,0)</f>
        <v>0</v>
      </c>
      <c r="M1032" s="11">
        <f>IF(AND($N1032&gt;' '!O$13,' '!O$13&gt;=$C1032),1,0)</f>
        <v>0</v>
      </c>
      <c r="N1032" s="25">
        <v>6000000</v>
      </c>
      <c r="O1032" s="17">
        <v>4356800</v>
      </c>
      <c r="P1032" s="17">
        <v>4356800</v>
      </c>
      <c r="Q1032" s="17">
        <v>4356800</v>
      </c>
      <c r="R1032" s="17">
        <v>4356800</v>
      </c>
      <c r="S1032" s="17">
        <v>4356800</v>
      </c>
      <c r="T1032" s="17">
        <v>4356800</v>
      </c>
      <c r="U1032" s="17">
        <v>4356800</v>
      </c>
      <c r="V1032" s="17">
        <v>4356800</v>
      </c>
      <c r="W1032" s="17">
        <v>4356800</v>
      </c>
      <c r="X1032" s="17">
        <v>4356800</v>
      </c>
    </row>
    <row r="1033" spans="2:24">
      <c r="B1033" s="20">
        <v>1</v>
      </c>
      <c r="C1033" s="25">
        <v>6000000</v>
      </c>
      <c r="D1033" s="11">
        <f>IF(AND($N1033&gt;' '!F$13,' '!F$13&gt;=$C1033),1,0)</f>
        <v>0</v>
      </c>
      <c r="E1033" s="11">
        <f>IF(AND($N1033&gt;' '!G$13,' '!G$13&gt;=$C1033),1,0)</f>
        <v>0</v>
      </c>
      <c r="F1033" s="11">
        <f>IF(AND($N1033&gt;' '!H$13,' '!H$13&gt;=$C1033),1,0)</f>
        <v>0</v>
      </c>
      <c r="G1033" s="11">
        <f>IF(AND($N1033&gt;' '!I$13,' '!I$13&gt;=$C1033),1,0)</f>
        <v>0</v>
      </c>
      <c r="H1033" s="11">
        <f>IF(AND($N1033&gt;' '!J$13,' '!J$13&gt;=$C1033),1,0)</f>
        <v>0</v>
      </c>
      <c r="I1033" s="11">
        <f>IF(AND($N1033&gt;' '!K$13,' '!K$13&gt;=$C1033),1,0)</f>
        <v>0</v>
      </c>
      <c r="J1033" s="11">
        <f>IF(AND($N1033&gt;' '!L$13,' '!L$13&gt;=$C1033),1,0)</f>
        <v>0</v>
      </c>
      <c r="K1033" s="11">
        <f>IF(AND($N1033&gt;' '!M$13,' '!M$13&gt;=$C1033),1,0)</f>
        <v>0</v>
      </c>
      <c r="L1033" s="11">
        <f>IF(AND($N1033&gt;' '!N$13,' '!N$13&gt;=$C1033),1,0)</f>
        <v>0</v>
      </c>
      <c r="M1033" s="11">
        <f>IF(AND($N1033&gt;' '!O$13,' '!O$13&gt;=$C1033),1,0)</f>
        <v>0</v>
      </c>
      <c r="N1033" s="25">
        <v>6004000</v>
      </c>
      <c r="O1033" s="17">
        <v>4360000</v>
      </c>
      <c r="P1033" s="17">
        <v>4360000</v>
      </c>
      <c r="Q1033" s="17">
        <v>4360000</v>
      </c>
      <c r="R1033" s="17">
        <v>4360000</v>
      </c>
      <c r="S1033" s="17">
        <v>4360000</v>
      </c>
      <c r="T1033" s="17">
        <v>4360000</v>
      </c>
      <c r="U1033" s="17">
        <v>4360000</v>
      </c>
      <c r="V1033" s="17">
        <v>4360000</v>
      </c>
      <c r="W1033" s="17">
        <v>4360000</v>
      </c>
      <c r="X1033" s="17">
        <v>4360000</v>
      </c>
    </row>
    <row r="1034" spans="2:24">
      <c r="B1034" s="20">
        <v>2</v>
      </c>
      <c r="C1034" s="25">
        <v>6004000</v>
      </c>
      <c r="D1034" s="11">
        <f>IF(AND($N1034&gt;' '!F$13,' '!F$13&gt;=$C1034),1,0)</f>
        <v>0</v>
      </c>
      <c r="E1034" s="11">
        <f>IF(AND($N1034&gt;' '!G$13,' '!G$13&gt;=$C1034),1,0)</f>
        <v>0</v>
      </c>
      <c r="F1034" s="11">
        <f>IF(AND($N1034&gt;' '!H$13,' '!H$13&gt;=$C1034),1,0)</f>
        <v>0</v>
      </c>
      <c r="G1034" s="11">
        <f>IF(AND($N1034&gt;' '!I$13,' '!I$13&gt;=$C1034),1,0)</f>
        <v>0</v>
      </c>
      <c r="H1034" s="11">
        <f>IF(AND($N1034&gt;' '!J$13,' '!J$13&gt;=$C1034),1,0)</f>
        <v>0</v>
      </c>
      <c r="I1034" s="11">
        <f>IF(AND($N1034&gt;' '!K$13,' '!K$13&gt;=$C1034),1,0)</f>
        <v>0</v>
      </c>
      <c r="J1034" s="11">
        <f>IF(AND($N1034&gt;' '!L$13,' '!L$13&gt;=$C1034),1,0)</f>
        <v>0</v>
      </c>
      <c r="K1034" s="11">
        <f>IF(AND($N1034&gt;' '!M$13,' '!M$13&gt;=$C1034),1,0)</f>
        <v>0</v>
      </c>
      <c r="L1034" s="11">
        <f>IF(AND($N1034&gt;' '!N$13,' '!N$13&gt;=$C1034),1,0)</f>
        <v>0</v>
      </c>
      <c r="M1034" s="11">
        <f>IF(AND($N1034&gt;' '!O$13,' '!O$13&gt;=$C1034),1,0)</f>
        <v>0</v>
      </c>
      <c r="N1034" s="25">
        <v>6008000</v>
      </c>
      <c r="O1034" s="17">
        <v>4363200</v>
      </c>
      <c r="P1034" s="17">
        <v>4363200</v>
      </c>
      <c r="Q1034" s="17">
        <v>4363200</v>
      </c>
      <c r="R1034" s="17">
        <v>4363200</v>
      </c>
      <c r="S1034" s="17">
        <v>4363200</v>
      </c>
      <c r="T1034" s="17">
        <v>4363200</v>
      </c>
      <c r="U1034" s="17">
        <v>4363200</v>
      </c>
      <c r="V1034" s="17">
        <v>4363200</v>
      </c>
      <c r="W1034" s="17">
        <v>4363200</v>
      </c>
      <c r="X1034" s="17">
        <v>4363200</v>
      </c>
    </row>
    <row r="1035" spans="2:24">
      <c r="B1035" s="20">
        <v>3</v>
      </c>
      <c r="C1035" s="26">
        <v>6008000</v>
      </c>
      <c r="D1035" s="11">
        <f>IF(AND($N1035&gt;' '!F$13,' '!F$13&gt;=$C1035),1,0)</f>
        <v>0</v>
      </c>
      <c r="E1035" s="11">
        <f>IF(AND($N1035&gt;' '!G$13,' '!G$13&gt;=$C1035),1,0)</f>
        <v>0</v>
      </c>
      <c r="F1035" s="11">
        <f>IF(AND($N1035&gt;' '!H$13,' '!H$13&gt;=$C1035),1,0)</f>
        <v>0</v>
      </c>
      <c r="G1035" s="11">
        <f>IF(AND($N1035&gt;' '!I$13,' '!I$13&gt;=$C1035),1,0)</f>
        <v>0</v>
      </c>
      <c r="H1035" s="11">
        <f>IF(AND($N1035&gt;' '!J$13,' '!J$13&gt;=$C1035),1,0)</f>
        <v>0</v>
      </c>
      <c r="I1035" s="11">
        <f>IF(AND($N1035&gt;' '!K$13,' '!K$13&gt;=$C1035),1,0)</f>
        <v>0</v>
      </c>
      <c r="J1035" s="11">
        <f>IF(AND($N1035&gt;' '!L$13,' '!L$13&gt;=$C1035),1,0)</f>
        <v>0</v>
      </c>
      <c r="K1035" s="11">
        <f>IF(AND($N1035&gt;' '!M$13,' '!M$13&gt;=$C1035),1,0)</f>
        <v>0</v>
      </c>
      <c r="L1035" s="11">
        <f>IF(AND($N1035&gt;' '!N$13,' '!N$13&gt;=$C1035),1,0)</f>
        <v>0</v>
      </c>
      <c r="M1035" s="11">
        <f>IF(AND($N1035&gt;' '!O$13,' '!O$13&gt;=$C1035),1,0)</f>
        <v>0</v>
      </c>
      <c r="N1035" s="26">
        <v>6012000</v>
      </c>
      <c r="O1035" s="17">
        <v>4366400</v>
      </c>
      <c r="P1035" s="17">
        <v>4366400</v>
      </c>
      <c r="Q1035" s="17">
        <v>4366400</v>
      </c>
      <c r="R1035" s="17">
        <v>4366400</v>
      </c>
      <c r="S1035" s="17">
        <v>4366400</v>
      </c>
      <c r="T1035" s="17">
        <v>4366400</v>
      </c>
      <c r="U1035" s="17">
        <v>4366400</v>
      </c>
      <c r="V1035" s="17">
        <v>4366400</v>
      </c>
      <c r="W1035" s="17">
        <v>4366400</v>
      </c>
      <c r="X1035" s="17">
        <v>4366400</v>
      </c>
    </row>
    <row r="1036" spans="2:24">
      <c r="B1036" s="20">
        <v>4</v>
      </c>
      <c r="C1036" s="25">
        <v>6012000</v>
      </c>
      <c r="D1036" s="11">
        <f>IF(AND($N1036&gt;' '!F$13,' '!F$13&gt;=$C1036),1,0)</f>
        <v>0</v>
      </c>
      <c r="E1036" s="11">
        <f>IF(AND($N1036&gt;' '!G$13,' '!G$13&gt;=$C1036),1,0)</f>
        <v>0</v>
      </c>
      <c r="F1036" s="11">
        <f>IF(AND($N1036&gt;' '!H$13,' '!H$13&gt;=$C1036),1,0)</f>
        <v>0</v>
      </c>
      <c r="G1036" s="11">
        <f>IF(AND($N1036&gt;' '!I$13,' '!I$13&gt;=$C1036),1,0)</f>
        <v>0</v>
      </c>
      <c r="H1036" s="11">
        <f>IF(AND($N1036&gt;' '!J$13,' '!J$13&gt;=$C1036),1,0)</f>
        <v>0</v>
      </c>
      <c r="I1036" s="11">
        <f>IF(AND($N1036&gt;' '!K$13,' '!K$13&gt;=$C1036),1,0)</f>
        <v>0</v>
      </c>
      <c r="J1036" s="11">
        <f>IF(AND($N1036&gt;' '!L$13,' '!L$13&gt;=$C1036),1,0)</f>
        <v>0</v>
      </c>
      <c r="K1036" s="11">
        <f>IF(AND($N1036&gt;' '!M$13,' '!M$13&gt;=$C1036),1,0)</f>
        <v>0</v>
      </c>
      <c r="L1036" s="11">
        <f>IF(AND($N1036&gt;' '!N$13,' '!N$13&gt;=$C1036),1,0)</f>
        <v>0</v>
      </c>
      <c r="M1036" s="11">
        <f>IF(AND($N1036&gt;' '!O$13,' '!O$13&gt;=$C1036),1,0)</f>
        <v>0</v>
      </c>
      <c r="N1036" s="25">
        <v>6016000</v>
      </c>
      <c r="O1036" s="17">
        <v>4369600</v>
      </c>
      <c r="P1036" s="17">
        <v>4369600</v>
      </c>
      <c r="Q1036" s="17">
        <v>4369600</v>
      </c>
      <c r="R1036" s="17">
        <v>4369600</v>
      </c>
      <c r="S1036" s="17">
        <v>4369600</v>
      </c>
      <c r="T1036" s="17">
        <v>4369600</v>
      </c>
      <c r="U1036" s="17">
        <v>4369600</v>
      </c>
      <c r="V1036" s="17">
        <v>4369600</v>
      </c>
      <c r="W1036" s="17">
        <v>4369600</v>
      </c>
      <c r="X1036" s="17">
        <v>4369600</v>
      </c>
    </row>
    <row r="1037" spans="2:24">
      <c r="B1037" s="18">
        <v>5</v>
      </c>
      <c r="C1037" s="25">
        <v>6016000</v>
      </c>
      <c r="D1037" s="11">
        <f>IF(AND($N1037&gt;' '!F$13,' '!F$13&gt;=$C1037),1,0)</f>
        <v>0</v>
      </c>
      <c r="E1037" s="11">
        <f>IF(AND($N1037&gt;' '!G$13,' '!G$13&gt;=$C1037),1,0)</f>
        <v>0</v>
      </c>
      <c r="F1037" s="11">
        <f>IF(AND($N1037&gt;' '!H$13,' '!H$13&gt;=$C1037),1,0)</f>
        <v>0</v>
      </c>
      <c r="G1037" s="11">
        <f>IF(AND($N1037&gt;' '!I$13,' '!I$13&gt;=$C1037),1,0)</f>
        <v>0</v>
      </c>
      <c r="H1037" s="11">
        <f>IF(AND($N1037&gt;' '!J$13,' '!J$13&gt;=$C1037),1,0)</f>
        <v>0</v>
      </c>
      <c r="I1037" s="11">
        <f>IF(AND($N1037&gt;' '!K$13,' '!K$13&gt;=$C1037),1,0)</f>
        <v>0</v>
      </c>
      <c r="J1037" s="11">
        <f>IF(AND($N1037&gt;' '!L$13,' '!L$13&gt;=$C1037),1,0)</f>
        <v>0</v>
      </c>
      <c r="K1037" s="11">
        <f>IF(AND($N1037&gt;' '!M$13,' '!M$13&gt;=$C1037),1,0)</f>
        <v>0</v>
      </c>
      <c r="L1037" s="11">
        <f>IF(AND($N1037&gt;' '!N$13,' '!N$13&gt;=$C1037),1,0)</f>
        <v>0</v>
      </c>
      <c r="M1037" s="11">
        <f>IF(AND($N1037&gt;' '!O$13,' '!O$13&gt;=$C1037),1,0)</f>
        <v>0</v>
      </c>
      <c r="N1037" s="25">
        <v>6020000</v>
      </c>
      <c r="O1037" s="17">
        <v>4372800</v>
      </c>
      <c r="P1037" s="17">
        <v>4372800</v>
      </c>
      <c r="Q1037" s="17">
        <v>4372800</v>
      </c>
      <c r="R1037" s="17">
        <v>4372800</v>
      </c>
      <c r="S1037" s="17">
        <v>4372800</v>
      </c>
      <c r="T1037" s="17">
        <v>4372800</v>
      </c>
      <c r="U1037" s="17">
        <v>4372800</v>
      </c>
      <c r="V1037" s="17">
        <v>4372800</v>
      </c>
      <c r="W1037" s="17">
        <v>4372800</v>
      </c>
      <c r="X1037" s="17">
        <v>4372800</v>
      </c>
    </row>
    <row r="1038" spans="2:24">
      <c r="B1038" s="20">
        <v>1</v>
      </c>
      <c r="C1038" s="25">
        <v>6020000</v>
      </c>
      <c r="D1038" s="11">
        <f>IF(AND($N1038&gt;' '!F$13,' '!F$13&gt;=$C1038),1,0)</f>
        <v>0</v>
      </c>
      <c r="E1038" s="11">
        <f>IF(AND($N1038&gt;' '!G$13,' '!G$13&gt;=$C1038),1,0)</f>
        <v>0</v>
      </c>
      <c r="F1038" s="11">
        <f>IF(AND($N1038&gt;' '!H$13,' '!H$13&gt;=$C1038),1,0)</f>
        <v>0</v>
      </c>
      <c r="G1038" s="11">
        <f>IF(AND($N1038&gt;' '!I$13,' '!I$13&gt;=$C1038),1,0)</f>
        <v>0</v>
      </c>
      <c r="H1038" s="11">
        <f>IF(AND($N1038&gt;' '!J$13,' '!J$13&gt;=$C1038),1,0)</f>
        <v>0</v>
      </c>
      <c r="I1038" s="11">
        <f>IF(AND($N1038&gt;' '!K$13,' '!K$13&gt;=$C1038),1,0)</f>
        <v>0</v>
      </c>
      <c r="J1038" s="11">
        <f>IF(AND($N1038&gt;' '!L$13,' '!L$13&gt;=$C1038),1,0)</f>
        <v>0</v>
      </c>
      <c r="K1038" s="11">
        <f>IF(AND($N1038&gt;' '!M$13,' '!M$13&gt;=$C1038),1,0)</f>
        <v>0</v>
      </c>
      <c r="L1038" s="11">
        <f>IF(AND($N1038&gt;' '!N$13,' '!N$13&gt;=$C1038),1,0)</f>
        <v>0</v>
      </c>
      <c r="M1038" s="11">
        <f>IF(AND($N1038&gt;' '!O$13,' '!O$13&gt;=$C1038),1,0)</f>
        <v>0</v>
      </c>
      <c r="N1038" s="25">
        <v>6024000</v>
      </c>
      <c r="O1038" s="17">
        <v>4376000</v>
      </c>
      <c r="P1038" s="17">
        <v>4376000</v>
      </c>
      <c r="Q1038" s="17">
        <v>4376000</v>
      </c>
      <c r="R1038" s="17">
        <v>4376000</v>
      </c>
      <c r="S1038" s="17">
        <v>4376000</v>
      </c>
      <c r="T1038" s="17">
        <v>4376000</v>
      </c>
      <c r="U1038" s="17">
        <v>4376000</v>
      </c>
      <c r="V1038" s="17">
        <v>4376000</v>
      </c>
      <c r="W1038" s="17">
        <v>4376000</v>
      </c>
      <c r="X1038" s="17">
        <v>4376000</v>
      </c>
    </row>
    <row r="1039" spans="2:24">
      <c r="B1039" s="20">
        <v>2</v>
      </c>
      <c r="C1039" s="25">
        <v>6024000</v>
      </c>
      <c r="D1039" s="11">
        <f>IF(AND($N1039&gt;' '!F$13,' '!F$13&gt;=$C1039),1,0)</f>
        <v>0</v>
      </c>
      <c r="E1039" s="11">
        <f>IF(AND($N1039&gt;' '!G$13,' '!G$13&gt;=$C1039),1,0)</f>
        <v>0</v>
      </c>
      <c r="F1039" s="11">
        <f>IF(AND($N1039&gt;' '!H$13,' '!H$13&gt;=$C1039),1,0)</f>
        <v>0</v>
      </c>
      <c r="G1039" s="11">
        <f>IF(AND($N1039&gt;' '!I$13,' '!I$13&gt;=$C1039),1,0)</f>
        <v>0</v>
      </c>
      <c r="H1039" s="11">
        <f>IF(AND($N1039&gt;' '!J$13,' '!J$13&gt;=$C1039),1,0)</f>
        <v>0</v>
      </c>
      <c r="I1039" s="11">
        <f>IF(AND($N1039&gt;' '!K$13,' '!K$13&gt;=$C1039),1,0)</f>
        <v>0</v>
      </c>
      <c r="J1039" s="11">
        <f>IF(AND($N1039&gt;' '!L$13,' '!L$13&gt;=$C1039),1,0)</f>
        <v>0</v>
      </c>
      <c r="K1039" s="11">
        <f>IF(AND($N1039&gt;' '!M$13,' '!M$13&gt;=$C1039),1,0)</f>
        <v>0</v>
      </c>
      <c r="L1039" s="11">
        <f>IF(AND($N1039&gt;' '!N$13,' '!N$13&gt;=$C1039),1,0)</f>
        <v>0</v>
      </c>
      <c r="M1039" s="11">
        <f>IF(AND($N1039&gt;' '!O$13,' '!O$13&gt;=$C1039),1,0)</f>
        <v>0</v>
      </c>
      <c r="N1039" s="25">
        <v>6028000</v>
      </c>
      <c r="O1039" s="17">
        <v>4379200</v>
      </c>
      <c r="P1039" s="17">
        <v>4379200</v>
      </c>
      <c r="Q1039" s="17">
        <v>4379200</v>
      </c>
      <c r="R1039" s="17">
        <v>4379200</v>
      </c>
      <c r="S1039" s="17">
        <v>4379200</v>
      </c>
      <c r="T1039" s="17">
        <v>4379200</v>
      </c>
      <c r="U1039" s="17">
        <v>4379200</v>
      </c>
      <c r="V1039" s="17">
        <v>4379200</v>
      </c>
      <c r="W1039" s="17">
        <v>4379200</v>
      </c>
      <c r="X1039" s="17">
        <v>4379200</v>
      </c>
    </row>
    <row r="1040" spans="2:24">
      <c r="B1040" s="20">
        <v>3</v>
      </c>
      <c r="C1040" s="26">
        <v>6028000</v>
      </c>
      <c r="D1040" s="11">
        <f>IF(AND($N1040&gt;' '!F$13,' '!F$13&gt;=$C1040),1,0)</f>
        <v>0</v>
      </c>
      <c r="E1040" s="11">
        <f>IF(AND($N1040&gt;' '!G$13,' '!G$13&gt;=$C1040),1,0)</f>
        <v>0</v>
      </c>
      <c r="F1040" s="11">
        <f>IF(AND($N1040&gt;' '!H$13,' '!H$13&gt;=$C1040),1,0)</f>
        <v>0</v>
      </c>
      <c r="G1040" s="11">
        <f>IF(AND($N1040&gt;' '!I$13,' '!I$13&gt;=$C1040),1,0)</f>
        <v>0</v>
      </c>
      <c r="H1040" s="11">
        <f>IF(AND($N1040&gt;' '!J$13,' '!J$13&gt;=$C1040),1,0)</f>
        <v>0</v>
      </c>
      <c r="I1040" s="11">
        <f>IF(AND($N1040&gt;' '!K$13,' '!K$13&gt;=$C1040),1,0)</f>
        <v>0</v>
      </c>
      <c r="J1040" s="11">
        <f>IF(AND($N1040&gt;' '!L$13,' '!L$13&gt;=$C1040),1,0)</f>
        <v>0</v>
      </c>
      <c r="K1040" s="11">
        <f>IF(AND($N1040&gt;' '!M$13,' '!M$13&gt;=$C1040),1,0)</f>
        <v>0</v>
      </c>
      <c r="L1040" s="11">
        <f>IF(AND($N1040&gt;' '!N$13,' '!N$13&gt;=$C1040),1,0)</f>
        <v>0</v>
      </c>
      <c r="M1040" s="11">
        <f>IF(AND($N1040&gt;' '!O$13,' '!O$13&gt;=$C1040),1,0)</f>
        <v>0</v>
      </c>
      <c r="N1040" s="26">
        <v>6032000</v>
      </c>
      <c r="O1040" s="17">
        <v>4382400</v>
      </c>
      <c r="P1040" s="17">
        <v>4382400</v>
      </c>
      <c r="Q1040" s="17">
        <v>4382400</v>
      </c>
      <c r="R1040" s="17">
        <v>4382400</v>
      </c>
      <c r="S1040" s="17">
        <v>4382400</v>
      </c>
      <c r="T1040" s="17">
        <v>4382400</v>
      </c>
      <c r="U1040" s="17">
        <v>4382400</v>
      </c>
      <c r="V1040" s="17">
        <v>4382400</v>
      </c>
      <c r="W1040" s="17">
        <v>4382400</v>
      </c>
      <c r="X1040" s="17">
        <v>4382400</v>
      </c>
    </row>
    <row r="1041" spans="2:24">
      <c r="B1041" s="20">
        <v>4</v>
      </c>
      <c r="C1041" s="25">
        <v>6032000</v>
      </c>
      <c r="D1041" s="11">
        <f>IF(AND($N1041&gt;' '!F$13,' '!F$13&gt;=$C1041),1,0)</f>
        <v>0</v>
      </c>
      <c r="E1041" s="11">
        <f>IF(AND($N1041&gt;' '!G$13,' '!G$13&gt;=$C1041),1,0)</f>
        <v>0</v>
      </c>
      <c r="F1041" s="11">
        <f>IF(AND($N1041&gt;' '!H$13,' '!H$13&gt;=$C1041),1,0)</f>
        <v>0</v>
      </c>
      <c r="G1041" s="11">
        <f>IF(AND($N1041&gt;' '!I$13,' '!I$13&gt;=$C1041),1,0)</f>
        <v>0</v>
      </c>
      <c r="H1041" s="11">
        <f>IF(AND($N1041&gt;' '!J$13,' '!J$13&gt;=$C1041),1,0)</f>
        <v>0</v>
      </c>
      <c r="I1041" s="11">
        <f>IF(AND($N1041&gt;' '!K$13,' '!K$13&gt;=$C1041),1,0)</f>
        <v>0</v>
      </c>
      <c r="J1041" s="11">
        <f>IF(AND($N1041&gt;' '!L$13,' '!L$13&gt;=$C1041),1,0)</f>
        <v>0</v>
      </c>
      <c r="K1041" s="11">
        <f>IF(AND($N1041&gt;' '!M$13,' '!M$13&gt;=$C1041),1,0)</f>
        <v>0</v>
      </c>
      <c r="L1041" s="11">
        <f>IF(AND($N1041&gt;' '!N$13,' '!N$13&gt;=$C1041),1,0)</f>
        <v>0</v>
      </c>
      <c r="M1041" s="11">
        <f>IF(AND($N1041&gt;' '!O$13,' '!O$13&gt;=$C1041),1,0)</f>
        <v>0</v>
      </c>
      <c r="N1041" s="25">
        <v>6036000</v>
      </c>
      <c r="O1041" s="17">
        <v>4385600</v>
      </c>
      <c r="P1041" s="17">
        <v>4385600</v>
      </c>
      <c r="Q1041" s="17">
        <v>4385600</v>
      </c>
      <c r="R1041" s="17">
        <v>4385600</v>
      </c>
      <c r="S1041" s="17">
        <v>4385600</v>
      </c>
      <c r="T1041" s="17">
        <v>4385600</v>
      </c>
      <c r="U1041" s="17">
        <v>4385600</v>
      </c>
      <c r="V1041" s="17">
        <v>4385600</v>
      </c>
      <c r="W1041" s="17">
        <v>4385600</v>
      </c>
      <c r="X1041" s="17">
        <v>4385600</v>
      </c>
    </row>
    <row r="1042" spans="2:24">
      <c r="B1042" s="18">
        <v>5</v>
      </c>
      <c r="C1042" s="25">
        <v>6036000</v>
      </c>
      <c r="D1042" s="11">
        <f>IF(AND($N1042&gt;' '!F$13,' '!F$13&gt;=$C1042),1,0)</f>
        <v>0</v>
      </c>
      <c r="E1042" s="11">
        <f>IF(AND($N1042&gt;' '!G$13,' '!G$13&gt;=$C1042),1,0)</f>
        <v>0</v>
      </c>
      <c r="F1042" s="11">
        <f>IF(AND($N1042&gt;' '!H$13,' '!H$13&gt;=$C1042),1,0)</f>
        <v>0</v>
      </c>
      <c r="G1042" s="11">
        <f>IF(AND($N1042&gt;' '!I$13,' '!I$13&gt;=$C1042),1,0)</f>
        <v>0</v>
      </c>
      <c r="H1042" s="11">
        <f>IF(AND($N1042&gt;' '!J$13,' '!J$13&gt;=$C1042),1,0)</f>
        <v>0</v>
      </c>
      <c r="I1042" s="11">
        <f>IF(AND($N1042&gt;' '!K$13,' '!K$13&gt;=$C1042),1,0)</f>
        <v>0</v>
      </c>
      <c r="J1042" s="11">
        <f>IF(AND($N1042&gt;' '!L$13,' '!L$13&gt;=$C1042),1,0)</f>
        <v>0</v>
      </c>
      <c r="K1042" s="11">
        <f>IF(AND($N1042&gt;' '!M$13,' '!M$13&gt;=$C1042),1,0)</f>
        <v>0</v>
      </c>
      <c r="L1042" s="11">
        <f>IF(AND($N1042&gt;' '!N$13,' '!N$13&gt;=$C1042),1,0)</f>
        <v>0</v>
      </c>
      <c r="M1042" s="11">
        <f>IF(AND($N1042&gt;' '!O$13,' '!O$13&gt;=$C1042),1,0)</f>
        <v>0</v>
      </c>
      <c r="N1042" s="25">
        <v>6040000</v>
      </c>
      <c r="O1042" s="17">
        <v>4388800</v>
      </c>
      <c r="P1042" s="17">
        <v>4388800</v>
      </c>
      <c r="Q1042" s="17">
        <v>4388800</v>
      </c>
      <c r="R1042" s="17">
        <v>4388800</v>
      </c>
      <c r="S1042" s="17">
        <v>4388800</v>
      </c>
      <c r="T1042" s="17">
        <v>4388800</v>
      </c>
      <c r="U1042" s="17">
        <v>4388800</v>
      </c>
      <c r="V1042" s="17">
        <v>4388800</v>
      </c>
      <c r="W1042" s="17">
        <v>4388800</v>
      </c>
      <c r="X1042" s="17">
        <v>4388800</v>
      </c>
    </row>
    <row r="1043" spans="2:24">
      <c r="B1043" s="20">
        <v>1</v>
      </c>
      <c r="C1043" s="25">
        <v>6040000</v>
      </c>
      <c r="D1043" s="11">
        <f>IF(AND($N1043&gt;' '!F$13,' '!F$13&gt;=$C1043),1,0)</f>
        <v>0</v>
      </c>
      <c r="E1043" s="11">
        <f>IF(AND($N1043&gt;' '!G$13,' '!G$13&gt;=$C1043),1,0)</f>
        <v>0</v>
      </c>
      <c r="F1043" s="11">
        <f>IF(AND($N1043&gt;' '!H$13,' '!H$13&gt;=$C1043),1,0)</f>
        <v>0</v>
      </c>
      <c r="G1043" s="11">
        <f>IF(AND($N1043&gt;' '!I$13,' '!I$13&gt;=$C1043),1,0)</f>
        <v>0</v>
      </c>
      <c r="H1043" s="11">
        <f>IF(AND($N1043&gt;' '!J$13,' '!J$13&gt;=$C1043),1,0)</f>
        <v>0</v>
      </c>
      <c r="I1043" s="11">
        <f>IF(AND($N1043&gt;' '!K$13,' '!K$13&gt;=$C1043),1,0)</f>
        <v>0</v>
      </c>
      <c r="J1043" s="11">
        <f>IF(AND($N1043&gt;' '!L$13,' '!L$13&gt;=$C1043),1,0)</f>
        <v>0</v>
      </c>
      <c r="K1043" s="11">
        <f>IF(AND($N1043&gt;' '!M$13,' '!M$13&gt;=$C1043),1,0)</f>
        <v>0</v>
      </c>
      <c r="L1043" s="11">
        <f>IF(AND($N1043&gt;' '!N$13,' '!N$13&gt;=$C1043),1,0)</f>
        <v>0</v>
      </c>
      <c r="M1043" s="11">
        <f>IF(AND($N1043&gt;' '!O$13,' '!O$13&gt;=$C1043),1,0)</f>
        <v>0</v>
      </c>
      <c r="N1043" s="25">
        <v>6044000</v>
      </c>
      <c r="O1043" s="17">
        <v>4392000</v>
      </c>
      <c r="P1043" s="17">
        <v>4392000</v>
      </c>
      <c r="Q1043" s="17">
        <v>4392000</v>
      </c>
      <c r="R1043" s="17">
        <v>4392000</v>
      </c>
      <c r="S1043" s="17">
        <v>4392000</v>
      </c>
      <c r="T1043" s="17">
        <v>4392000</v>
      </c>
      <c r="U1043" s="17">
        <v>4392000</v>
      </c>
      <c r="V1043" s="17">
        <v>4392000</v>
      </c>
      <c r="W1043" s="17">
        <v>4392000</v>
      </c>
      <c r="X1043" s="17">
        <v>4392000</v>
      </c>
    </row>
    <row r="1044" spans="2:24">
      <c r="B1044" s="20">
        <v>2</v>
      </c>
      <c r="C1044" s="25">
        <v>6044000</v>
      </c>
      <c r="D1044" s="11">
        <f>IF(AND($N1044&gt;' '!F$13,' '!F$13&gt;=$C1044),1,0)</f>
        <v>0</v>
      </c>
      <c r="E1044" s="11">
        <f>IF(AND($N1044&gt;' '!G$13,' '!G$13&gt;=$C1044),1,0)</f>
        <v>0</v>
      </c>
      <c r="F1044" s="11">
        <f>IF(AND($N1044&gt;' '!H$13,' '!H$13&gt;=$C1044),1,0)</f>
        <v>0</v>
      </c>
      <c r="G1044" s="11">
        <f>IF(AND($N1044&gt;' '!I$13,' '!I$13&gt;=$C1044),1,0)</f>
        <v>0</v>
      </c>
      <c r="H1044" s="11">
        <f>IF(AND($N1044&gt;' '!J$13,' '!J$13&gt;=$C1044),1,0)</f>
        <v>0</v>
      </c>
      <c r="I1044" s="11">
        <f>IF(AND($N1044&gt;' '!K$13,' '!K$13&gt;=$C1044),1,0)</f>
        <v>0</v>
      </c>
      <c r="J1044" s="11">
        <f>IF(AND($N1044&gt;' '!L$13,' '!L$13&gt;=$C1044),1,0)</f>
        <v>0</v>
      </c>
      <c r="K1044" s="11">
        <f>IF(AND($N1044&gt;' '!M$13,' '!M$13&gt;=$C1044),1,0)</f>
        <v>0</v>
      </c>
      <c r="L1044" s="11">
        <f>IF(AND($N1044&gt;' '!N$13,' '!N$13&gt;=$C1044),1,0)</f>
        <v>0</v>
      </c>
      <c r="M1044" s="11">
        <f>IF(AND($N1044&gt;' '!O$13,' '!O$13&gt;=$C1044),1,0)</f>
        <v>0</v>
      </c>
      <c r="N1044" s="25">
        <v>6048000</v>
      </c>
      <c r="O1044" s="17">
        <v>4395200</v>
      </c>
      <c r="P1044" s="17">
        <v>4395200</v>
      </c>
      <c r="Q1044" s="17">
        <v>4395200</v>
      </c>
      <c r="R1044" s="17">
        <v>4395200</v>
      </c>
      <c r="S1044" s="17">
        <v>4395200</v>
      </c>
      <c r="T1044" s="17">
        <v>4395200</v>
      </c>
      <c r="U1044" s="17">
        <v>4395200</v>
      </c>
      <c r="V1044" s="17">
        <v>4395200</v>
      </c>
      <c r="W1044" s="17">
        <v>4395200</v>
      </c>
      <c r="X1044" s="17">
        <v>4395200</v>
      </c>
    </row>
    <row r="1045" spans="2:24">
      <c r="B1045" s="20">
        <v>3</v>
      </c>
      <c r="C1045" s="26">
        <v>6048000</v>
      </c>
      <c r="D1045" s="11">
        <f>IF(AND($N1045&gt;' '!F$13,' '!F$13&gt;=$C1045),1,0)</f>
        <v>0</v>
      </c>
      <c r="E1045" s="11">
        <f>IF(AND($N1045&gt;' '!G$13,' '!G$13&gt;=$C1045),1,0)</f>
        <v>0</v>
      </c>
      <c r="F1045" s="11">
        <f>IF(AND($N1045&gt;' '!H$13,' '!H$13&gt;=$C1045),1,0)</f>
        <v>0</v>
      </c>
      <c r="G1045" s="11">
        <f>IF(AND($N1045&gt;' '!I$13,' '!I$13&gt;=$C1045),1,0)</f>
        <v>0</v>
      </c>
      <c r="H1045" s="11">
        <f>IF(AND($N1045&gt;' '!J$13,' '!J$13&gt;=$C1045),1,0)</f>
        <v>0</v>
      </c>
      <c r="I1045" s="11">
        <f>IF(AND($N1045&gt;' '!K$13,' '!K$13&gt;=$C1045),1,0)</f>
        <v>0</v>
      </c>
      <c r="J1045" s="11">
        <f>IF(AND($N1045&gt;' '!L$13,' '!L$13&gt;=$C1045),1,0)</f>
        <v>0</v>
      </c>
      <c r="K1045" s="11">
        <f>IF(AND($N1045&gt;' '!M$13,' '!M$13&gt;=$C1045),1,0)</f>
        <v>0</v>
      </c>
      <c r="L1045" s="11">
        <f>IF(AND($N1045&gt;' '!N$13,' '!N$13&gt;=$C1045),1,0)</f>
        <v>0</v>
      </c>
      <c r="M1045" s="11">
        <f>IF(AND($N1045&gt;' '!O$13,' '!O$13&gt;=$C1045),1,0)</f>
        <v>0</v>
      </c>
      <c r="N1045" s="26">
        <v>6052000</v>
      </c>
      <c r="O1045" s="17">
        <v>4398400</v>
      </c>
      <c r="P1045" s="17">
        <v>4398400</v>
      </c>
      <c r="Q1045" s="17">
        <v>4398400</v>
      </c>
      <c r="R1045" s="17">
        <v>4398400</v>
      </c>
      <c r="S1045" s="17">
        <v>4398400</v>
      </c>
      <c r="T1045" s="17">
        <v>4398400</v>
      </c>
      <c r="U1045" s="17">
        <v>4398400</v>
      </c>
      <c r="V1045" s="17">
        <v>4398400</v>
      </c>
      <c r="W1045" s="17">
        <v>4398400</v>
      </c>
      <c r="X1045" s="17">
        <v>4398400</v>
      </c>
    </row>
    <row r="1046" spans="2:24">
      <c r="B1046" s="20">
        <v>4</v>
      </c>
      <c r="C1046" s="25">
        <v>6052000</v>
      </c>
      <c r="D1046" s="11">
        <f>IF(AND($N1046&gt;' '!F$13,' '!F$13&gt;=$C1046),1,0)</f>
        <v>0</v>
      </c>
      <c r="E1046" s="11">
        <f>IF(AND($N1046&gt;' '!G$13,' '!G$13&gt;=$C1046),1,0)</f>
        <v>0</v>
      </c>
      <c r="F1046" s="11">
        <f>IF(AND($N1046&gt;' '!H$13,' '!H$13&gt;=$C1046),1,0)</f>
        <v>0</v>
      </c>
      <c r="G1046" s="11">
        <f>IF(AND($N1046&gt;' '!I$13,' '!I$13&gt;=$C1046),1,0)</f>
        <v>0</v>
      </c>
      <c r="H1046" s="11">
        <f>IF(AND($N1046&gt;' '!J$13,' '!J$13&gt;=$C1046),1,0)</f>
        <v>0</v>
      </c>
      <c r="I1046" s="11">
        <f>IF(AND($N1046&gt;' '!K$13,' '!K$13&gt;=$C1046),1,0)</f>
        <v>0</v>
      </c>
      <c r="J1046" s="11">
        <f>IF(AND($N1046&gt;' '!L$13,' '!L$13&gt;=$C1046),1,0)</f>
        <v>0</v>
      </c>
      <c r="K1046" s="11">
        <f>IF(AND($N1046&gt;' '!M$13,' '!M$13&gt;=$C1046),1,0)</f>
        <v>0</v>
      </c>
      <c r="L1046" s="11">
        <f>IF(AND($N1046&gt;' '!N$13,' '!N$13&gt;=$C1046),1,0)</f>
        <v>0</v>
      </c>
      <c r="M1046" s="11">
        <f>IF(AND($N1046&gt;' '!O$13,' '!O$13&gt;=$C1046),1,0)</f>
        <v>0</v>
      </c>
      <c r="N1046" s="25">
        <v>6056000</v>
      </c>
      <c r="O1046" s="17">
        <v>4401600</v>
      </c>
      <c r="P1046" s="17">
        <v>4401600</v>
      </c>
      <c r="Q1046" s="17">
        <v>4401600</v>
      </c>
      <c r="R1046" s="17">
        <v>4401600</v>
      </c>
      <c r="S1046" s="17">
        <v>4401600</v>
      </c>
      <c r="T1046" s="17">
        <v>4401600</v>
      </c>
      <c r="U1046" s="17">
        <v>4401600</v>
      </c>
      <c r="V1046" s="17">
        <v>4401600</v>
      </c>
      <c r="W1046" s="17">
        <v>4401600</v>
      </c>
      <c r="X1046" s="17">
        <v>4401600</v>
      </c>
    </row>
    <row r="1047" spans="2:24">
      <c r="B1047" s="18">
        <v>5</v>
      </c>
      <c r="C1047" s="25">
        <v>6056000</v>
      </c>
      <c r="D1047" s="11">
        <f>IF(AND($N1047&gt;' '!F$13,' '!F$13&gt;=$C1047),1,0)</f>
        <v>0</v>
      </c>
      <c r="E1047" s="11">
        <f>IF(AND($N1047&gt;' '!G$13,' '!G$13&gt;=$C1047),1,0)</f>
        <v>0</v>
      </c>
      <c r="F1047" s="11">
        <f>IF(AND($N1047&gt;' '!H$13,' '!H$13&gt;=$C1047),1,0)</f>
        <v>0</v>
      </c>
      <c r="G1047" s="11">
        <f>IF(AND($N1047&gt;' '!I$13,' '!I$13&gt;=$C1047),1,0)</f>
        <v>0</v>
      </c>
      <c r="H1047" s="11">
        <f>IF(AND($N1047&gt;' '!J$13,' '!J$13&gt;=$C1047),1,0)</f>
        <v>0</v>
      </c>
      <c r="I1047" s="11">
        <f>IF(AND($N1047&gt;' '!K$13,' '!K$13&gt;=$C1047),1,0)</f>
        <v>0</v>
      </c>
      <c r="J1047" s="11">
        <f>IF(AND($N1047&gt;' '!L$13,' '!L$13&gt;=$C1047),1,0)</f>
        <v>0</v>
      </c>
      <c r="K1047" s="11">
        <f>IF(AND($N1047&gt;' '!M$13,' '!M$13&gt;=$C1047),1,0)</f>
        <v>0</v>
      </c>
      <c r="L1047" s="11">
        <f>IF(AND($N1047&gt;' '!N$13,' '!N$13&gt;=$C1047),1,0)</f>
        <v>0</v>
      </c>
      <c r="M1047" s="11">
        <f>IF(AND($N1047&gt;' '!O$13,' '!O$13&gt;=$C1047),1,0)</f>
        <v>0</v>
      </c>
      <c r="N1047" s="25">
        <v>6060000</v>
      </c>
      <c r="O1047" s="17">
        <v>4404800</v>
      </c>
      <c r="P1047" s="17">
        <v>4404800</v>
      </c>
      <c r="Q1047" s="17">
        <v>4404800</v>
      </c>
      <c r="R1047" s="17">
        <v>4404800</v>
      </c>
      <c r="S1047" s="17">
        <v>4404800</v>
      </c>
      <c r="T1047" s="17">
        <v>4404800</v>
      </c>
      <c r="U1047" s="17">
        <v>4404800</v>
      </c>
      <c r="V1047" s="17">
        <v>4404800</v>
      </c>
      <c r="W1047" s="17">
        <v>4404800</v>
      </c>
      <c r="X1047" s="17">
        <v>4404800</v>
      </c>
    </row>
    <row r="1048" spans="2:24">
      <c r="B1048" s="20">
        <v>1</v>
      </c>
      <c r="C1048" s="25">
        <v>6060000</v>
      </c>
      <c r="D1048" s="11">
        <f>IF(AND($N1048&gt;' '!F$13,' '!F$13&gt;=$C1048),1,0)</f>
        <v>0</v>
      </c>
      <c r="E1048" s="11">
        <f>IF(AND($N1048&gt;' '!G$13,' '!G$13&gt;=$C1048),1,0)</f>
        <v>0</v>
      </c>
      <c r="F1048" s="11">
        <f>IF(AND($N1048&gt;' '!H$13,' '!H$13&gt;=$C1048),1,0)</f>
        <v>0</v>
      </c>
      <c r="G1048" s="11">
        <f>IF(AND($N1048&gt;' '!I$13,' '!I$13&gt;=$C1048),1,0)</f>
        <v>0</v>
      </c>
      <c r="H1048" s="11">
        <f>IF(AND($N1048&gt;' '!J$13,' '!J$13&gt;=$C1048),1,0)</f>
        <v>0</v>
      </c>
      <c r="I1048" s="11">
        <f>IF(AND($N1048&gt;' '!K$13,' '!K$13&gt;=$C1048),1,0)</f>
        <v>0</v>
      </c>
      <c r="J1048" s="11">
        <f>IF(AND($N1048&gt;' '!L$13,' '!L$13&gt;=$C1048),1,0)</f>
        <v>0</v>
      </c>
      <c r="K1048" s="11">
        <f>IF(AND($N1048&gt;' '!M$13,' '!M$13&gt;=$C1048),1,0)</f>
        <v>0</v>
      </c>
      <c r="L1048" s="11">
        <f>IF(AND($N1048&gt;' '!N$13,' '!N$13&gt;=$C1048),1,0)</f>
        <v>0</v>
      </c>
      <c r="M1048" s="11">
        <f>IF(AND($N1048&gt;' '!O$13,' '!O$13&gt;=$C1048),1,0)</f>
        <v>0</v>
      </c>
      <c r="N1048" s="25">
        <v>6064000</v>
      </c>
      <c r="O1048" s="17">
        <v>4408000</v>
      </c>
      <c r="P1048" s="17">
        <v>4408000</v>
      </c>
      <c r="Q1048" s="17">
        <v>4408000</v>
      </c>
      <c r="R1048" s="17">
        <v>4408000</v>
      </c>
      <c r="S1048" s="17">
        <v>4408000</v>
      </c>
      <c r="T1048" s="17">
        <v>4408000</v>
      </c>
      <c r="U1048" s="17">
        <v>4408000</v>
      </c>
      <c r="V1048" s="17">
        <v>4408000</v>
      </c>
      <c r="W1048" s="17">
        <v>4408000</v>
      </c>
      <c r="X1048" s="17">
        <v>4408000</v>
      </c>
    </row>
    <row r="1049" spans="2:24">
      <c r="B1049" s="20">
        <v>2</v>
      </c>
      <c r="C1049" s="25">
        <v>6064000</v>
      </c>
      <c r="D1049" s="11">
        <f>IF(AND($N1049&gt;' '!F$13,' '!F$13&gt;=$C1049),1,0)</f>
        <v>0</v>
      </c>
      <c r="E1049" s="11">
        <f>IF(AND($N1049&gt;' '!G$13,' '!G$13&gt;=$C1049),1,0)</f>
        <v>0</v>
      </c>
      <c r="F1049" s="11">
        <f>IF(AND($N1049&gt;' '!H$13,' '!H$13&gt;=$C1049),1,0)</f>
        <v>0</v>
      </c>
      <c r="G1049" s="11">
        <f>IF(AND($N1049&gt;' '!I$13,' '!I$13&gt;=$C1049),1,0)</f>
        <v>0</v>
      </c>
      <c r="H1049" s="11">
        <f>IF(AND($N1049&gt;' '!J$13,' '!J$13&gt;=$C1049),1,0)</f>
        <v>0</v>
      </c>
      <c r="I1049" s="11">
        <f>IF(AND($N1049&gt;' '!K$13,' '!K$13&gt;=$C1049),1,0)</f>
        <v>0</v>
      </c>
      <c r="J1049" s="11">
        <f>IF(AND($N1049&gt;' '!L$13,' '!L$13&gt;=$C1049),1,0)</f>
        <v>0</v>
      </c>
      <c r="K1049" s="11">
        <f>IF(AND($N1049&gt;' '!M$13,' '!M$13&gt;=$C1049),1,0)</f>
        <v>0</v>
      </c>
      <c r="L1049" s="11">
        <f>IF(AND($N1049&gt;' '!N$13,' '!N$13&gt;=$C1049),1,0)</f>
        <v>0</v>
      </c>
      <c r="M1049" s="11">
        <f>IF(AND($N1049&gt;' '!O$13,' '!O$13&gt;=$C1049),1,0)</f>
        <v>0</v>
      </c>
      <c r="N1049" s="25">
        <v>6068000</v>
      </c>
      <c r="O1049" s="17">
        <v>4411200</v>
      </c>
      <c r="P1049" s="17">
        <v>4411200</v>
      </c>
      <c r="Q1049" s="17">
        <v>4411200</v>
      </c>
      <c r="R1049" s="17">
        <v>4411200</v>
      </c>
      <c r="S1049" s="17">
        <v>4411200</v>
      </c>
      <c r="T1049" s="17">
        <v>4411200</v>
      </c>
      <c r="U1049" s="17">
        <v>4411200</v>
      </c>
      <c r="V1049" s="17">
        <v>4411200</v>
      </c>
      <c r="W1049" s="17">
        <v>4411200</v>
      </c>
      <c r="X1049" s="17">
        <v>4411200</v>
      </c>
    </row>
    <row r="1050" spans="2:24">
      <c r="B1050" s="20">
        <v>3</v>
      </c>
      <c r="C1050" s="26">
        <v>6068000</v>
      </c>
      <c r="D1050" s="11">
        <f>IF(AND($N1050&gt;' '!F$13,' '!F$13&gt;=$C1050),1,0)</f>
        <v>0</v>
      </c>
      <c r="E1050" s="11">
        <f>IF(AND($N1050&gt;' '!G$13,' '!G$13&gt;=$C1050),1,0)</f>
        <v>0</v>
      </c>
      <c r="F1050" s="11">
        <f>IF(AND($N1050&gt;' '!H$13,' '!H$13&gt;=$C1050),1,0)</f>
        <v>0</v>
      </c>
      <c r="G1050" s="11">
        <f>IF(AND($N1050&gt;' '!I$13,' '!I$13&gt;=$C1050),1,0)</f>
        <v>0</v>
      </c>
      <c r="H1050" s="11">
        <f>IF(AND($N1050&gt;' '!J$13,' '!J$13&gt;=$C1050),1,0)</f>
        <v>0</v>
      </c>
      <c r="I1050" s="11">
        <f>IF(AND($N1050&gt;' '!K$13,' '!K$13&gt;=$C1050),1,0)</f>
        <v>0</v>
      </c>
      <c r="J1050" s="11">
        <f>IF(AND($N1050&gt;' '!L$13,' '!L$13&gt;=$C1050),1,0)</f>
        <v>0</v>
      </c>
      <c r="K1050" s="11">
        <f>IF(AND($N1050&gt;' '!M$13,' '!M$13&gt;=$C1050),1,0)</f>
        <v>0</v>
      </c>
      <c r="L1050" s="11">
        <f>IF(AND($N1050&gt;' '!N$13,' '!N$13&gt;=$C1050),1,0)</f>
        <v>0</v>
      </c>
      <c r="M1050" s="11">
        <f>IF(AND($N1050&gt;' '!O$13,' '!O$13&gt;=$C1050),1,0)</f>
        <v>0</v>
      </c>
      <c r="N1050" s="26">
        <v>6072000</v>
      </c>
      <c r="O1050" s="17">
        <v>4414400</v>
      </c>
      <c r="P1050" s="17">
        <v>4414400</v>
      </c>
      <c r="Q1050" s="17">
        <v>4414400</v>
      </c>
      <c r="R1050" s="17">
        <v>4414400</v>
      </c>
      <c r="S1050" s="17">
        <v>4414400</v>
      </c>
      <c r="T1050" s="17">
        <v>4414400</v>
      </c>
      <c r="U1050" s="17">
        <v>4414400</v>
      </c>
      <c r="V1050" s="17">
        <v>4414400</v>
      </c>
      <c r="W1050" s="17">
        <v>4414400</v>
      </c>
      <c r="X1050" s="17">
        <v>4414400</v>
      </c>
    </row>
    <row r="1051" spans="2:24">
      <c r="B1051" s="20">
        <v>4</v>
      </c>
      <c r="C1051" s="25">
        <v>6072000</v>
      </c>
      <c r="D1051" s="11">
        <f>IF(AND($N1051&gt;' '!F$13,' '!F$13&gt;=$C1051),1,0)</f>
        <v>0</v>
      </c>
      <c r="E1051" s="11">
        <f>IF(AND($N1051&gt;' '!G$13,' '!G$13&gt;=$C1051),1,0)</f>
        <v>0</v>
      </c>
      <c r="F1051" s="11">
        <f>IF(AND($N1051&gt;' '!H$13,' '!H$13&gt;=$C1051),1,0)</f>
        <v>0</v>
      </c>
      <c r="G1051" s="11">
        <f>IF(AND($N1051&gt;' '!I$13,' '!I$13&gt;=$C1051),1,0)</f>
        <v>0</v>
      </c>
      <c r="H1051" s="11">
        <f>IF(AND($N1051&gt;' '!J$13,' '!J$13&gt;=$C1051),1,0)</f>
        <v>0</v>
      </c>
      <c r="I1051" s="11">
        <f>IF(AND($N1051&gt;' '!K$13,' '!K$13&gt;=$C1051),1,0)</f>
        <v>0</v>
      </c>
      <c r="J1051" s="11">
        <f>IF(AND($N1051&gt;' '!L$13,' '!L$13&gt;=$C1051),1,0)</f>
        <v>0</v>
      </c>
      <c r="K1051" s="11">
        <f>IF(AND($N1051&gt;' '!M$13,' '!M$13&gt;=$C1051),1,0)</f>
        <v>0</v>
      </c>
      <c r="L1051" s="11">
        <f>IF(AND($N1051&gt;' '!N$13,' '!N$13&gt;=$C1051),1,0)</f>
        <v>0</v>
      </c>
      <c r="M1051" s="11">
        <f>IF(AND($N1051&gt;' '!O$13,' '!O$13&gt;=$C1051),1,0)</f>
        <v>0</v>
      </c>
      <c r="N1051" s="25">
        <v>6076000</v>
      </c>
      <c r="O1051" s="17">
        <v>4417600</v>
      </c>
      <c r="P1051" s="17">
        <v>4417600</v>
      </c>
      <c r="Q1051" s="17">
        <v>4417600</v>
      </c>
      <c r="R1051" s="17">
        <v>4417600</v>
      </c>
      <c r="S1051" s="17">
        <v>4417600</v>
      </c>
      <c r="T1051" s="17">
        <v>4417600</v>
      </c>
      <c r="U1051" s="17">
        <v>4417600</v>
      </c>
      <c r="V1051" s="17">
        <v>4417600</v>
      </c>
      <c r="W1051" s="17">
        <v>4417600</v>
      </c>
      <c r="X1051" s="17">
        <v>4417600</v>
      </c>
    </row>
    <row r="1052" spans="2:24">
      <c r="B1052" s="18">
        <v>5</v>
      </c>
      <c r="C1052" s="25">
        <v>6076000</v>
      </c>
      <c r="D1052" s="11">
        <f>IF(AND($N1052&gt;' '!F$13,' '!F$13&gt;=$C1052),1,0)</f>
        <v>0</v>
      </c>
      <c r="E1052" s="11">
        <f>IF(AND($N1052&gt;' '!G$13,' '!G$13&gt;=$C1052),1,0)</f>
        <v>0</v>
      </c>
      <c r="F1052" s="11">
        <f>IF(AND($N1052&gt;' '!H$13,' '!H$13&gt;=$C1052),1,0)</f>
        <v>0</v>
      </c>
      <c r="G1052" s="11">
        <f>IF(AND($N1052&gt;' '!I$13,' '!I$13&gt;=$C1052),1,0)</f>
        <v>0</v>
      </c>
      <c r="H1052" s="11">
        <f>IF(AND($N1052&gt;' '!J$13,' '!J$13&gt;=$C1052),1,0)</f>
        <v>0</v>
      </c>
      <c r="I1052" s="11">
        <f>IF(AND($N1052&gt;' '!K$13,' '!K$13&gt;=$C1052),1,0)</f>
        <v>0</v>
      </c>
      <c r="J1052" s="11">
        <f>IF(AND($N1052&gt;' '!L$13,' '!L$13&gt;=$C1052),1,0)</f>
        <v>0</v>
      </c>
      <c r="K1052" s="11">
        <f>IF(AND($N1052&gt;' '!M$13,' '!M$13&gt;=$C1052),1,0)</f>
        <v>0</v>
      </c>
      <c r="L1052" s="11">
        <f>IF(AND($N1052&gt;' '!N$13,' '!N$13&gt;=$C1052),1,0)</f>
        <v>0</v>
      </c>
      <c r="M1052" s="11">
        <f>IF(AND($N1052&gt;' '!O$13,' '!O$13&gt;=$C1052),1,0)</f>
        <v>0</v>
      </c>
      <c r="N1052" s="25">
        <v>6080000</v>
      </c>
      <c r="O1052" s="17">
        <v>4420800</v>
      </c>
      <c r="P1052" s="17">
        <v>4420800</v>
      </c>
      <c r="Q1052" s="17">
        <v>4420800</v>
      </c>
      <c r="R1052" s="17">
        <v>4420800</v>
      </c>
      <c r="S1052" s="17">
        <v>4420800</v>
      </c>
      <c r="T1052" s="17">
        <v>4420800</v>
      </c>
      <c r="U1052" s="17">
        <v>4420800</v>
      </c>
      <c r="V1052" s="17">
        <v>4420800</v>
      </c>
      <c r="W1052" s="17">
        <v>4420800</v>
      </c>
      <c r="X1052" s="17">
        <v>4420800</v>
      </c>
    </row>
    <row r="1053" spans="2:24">
      <c r="B1053" s="20">
        <v>1</v>
      </c>
      <c r="C1053" s="25">
        <v>6080000</v>
      </c>
      <c r="D1053" s="11">
        <f>IF(AND($N1053&gt;' '!F$13,' '!F$13&gt;=$C1053),1,0)</f>
        <v>0</v>
      </c>
      <c r="E1053" s="11">
        <f>IF(AND($N1053&gt;' '!G$13,' '!G$13&gt;=$C1053),1,0)</f>
        <v>0</v>
      </c>
      <c r="F1053" s="11">
        <f>IF(AND($N1053&gt;' '!H$13,' '!H$13&gt;=$C1053),1,0)</f>
        <v>0</v>
      </c>
      <c r="G1053" s="11">
        <f>IF(AND($N1053&gt;' '!I$13,' '!I$13&gt;=$C1053),1,0)</f>
        <v>0</v>
      </c>
      <c r="H1053" s="11">
        <f>IF(AND($N1053&gt;' '!J$13,' '!J$13&gt;=$C1053),1,0)</f>
        <v>0</v>
      </c>
      <c r="I1053" s="11">
        <f>IF(AND($N1053&gt;' '!K$13,' '!K$13&gt;=$C1053),1,0)</f>
        <v>0</v>
      </c>
      <c r="J1053" s="11">
        <f>IF(AND($N1053&gt;' '!L$13,' '!L$13&gt;=$C1053),1,0)</f>
        <v>0</v>
      </c>
      <c r="K1053" s="11">
        <f>IF(AND($N1053&gt;' '!M$13,' '!M$13&gt;=$C1053),1,0)</f>
        <v>0</v>
      </c>
      <c r="L1053" s="11">
        <f>IF(AND($N1053&gt;' '!N$13,' '!N$13&gt;=$C1053),1,0)</f>
        <v>0</v>
      </c>
      <c r="M1053" s="11">
        <f>IF(AND($N1053&gt;' '!O$13,' '!O$13&gt;=$C1053),1,0)</f>
        <v>0</v>
      </c>
      <c r="N1053" s="25">
        <v>6084000</v>
      </c>
      <c r="O1053" s="17">
        <v>4424000</v>
      </c>
      <c r="P1053" s="17">
        <v>4424000</v>
      </c>
      <c r="Q1053" s="17">
        <v>4424000</v>
      </c>
      <c r="R1053" s="17">
        <v>4424000</v>
      </c>
      <c r="S1053" s="17">
        <v>4424000</v>
      </c>
      <c r="T1053" s="17">
        <v>4424000</v>
      </c>
      <c r="U1053" s="17">
        <v>4424000</v>
      </c>
      <c r="V1053" s="17">
        <v>4424000</v>
      </c>
      <c r="W1053" s="17">
        <v>4424000</v>
      </c>
      <c r="X1053" s="17">
        <v>4424000</v>
      </c>
    </row>
    <row r="1054" spans="2:24">
      <c r="B1054" s="20">
        <v>2</v>
      </c>
      <c r="C1054" s="25">
        <v>6084000</v>
      </c>
      <c r="D1054" s="11">
        <f>IF(AND($N1054&gt;' '!F$13,' '!F$13&gt;=$C1054),1,0)</f>
        <v>0</v>
      </c>
      <c r="E1054" s="11">
        <f>IF(AND($N1054&gt;' '!G$13,' '!G$13&gt;=$C1054),1,0)</f>
        <v>0</v>
      </c>
      <c r="F1054" s="11">
        <f>IF(AND($N1054&gt;' '!H$13,' '!H$13&gt;=$C1054),1,0)</f>
        <v>0</v>
      </c>
      <c r="G1054" s="11">
        <f>IF(AND($N1054&gt;' '!I$13,' '!I$13&gt;=$C1054),1,0)</f>
        <v>0</v>
      </c>
      <c r="H1054" s="11">
        <f>IF(AND($N1054&gt;' '!J$13,' '!J$13&gt;=$C1054),1,0)</f>
        <v>0</v>
      </c>
      <c r="I1054" s="11">
        <f>IF(AND($N1054&gt;' '!K$13,' '!K$13&gt;=$C1054),1,0)</f>
        <v>0</v>
      </c>
      <c r="J1054" s="11">
        <f>IF(AND($N1054&gt;' '!L$13,' '!L$13&gt;=$C1054),1,0)</f>
        <v>0</v>
      </c>
      <c r="K1054" s="11">
        <f>IF(AND($N1054&gt;' '!M$13,' '!M$13&gt;=$C1054),1,0)</f>
        <v>0</v>
      </c>
      <c r="L1054" s="11">
        <f>IF(AND($N1054&gt;' '!N$13,' '!N$13&gt;=$C1054),1,0)</f>
        <v>0</v>
      </c>
      <c r="M1054" s="11">
        <f>IF(AND($N1054&gt;' '!O$13,' '!O$13&gt;=$C1054),1,0)</f>
        <v>0</v>
      </c>
      <c r="N1054" s="25">
        <v>6088000</v>
      </c>
      <c r="O1054" s="17">
        <v>4427200</v>
      </c>
      <c r="P1054" s="17">
        <v>4427200</v>
      </c>
      <c r="Q1054" s="17">
        <v>4427200</v>
      </c>
      <c r="R1054" s="17">
        <v>4427200</v>
      </c>
      <c r="S1054" s="17">
        <v>4427200</v>
      </c>
      <c r="T1054" s="17">
        <v>4427200</v>
      </c>
      <c r="U1054" s="17">
        <v>4427200</v>
      </c>
      <c r="V1054" s="17">
        <v>4427200</v>
      </c>
      <c r="W1054" s="17">
        <v>4427200</v>
      </c>
      <c r="X1054" s="17">
        <v>4427200</v>
      </c>
    </row>
    <row r="1055" spans="2:24">
      <c r="B1055" s="20">
        <v>3</v>
      </c>
      <c r="C1055" s="26">
        <v>6088000</v>
      </c>
      <c r="D1055" s="11">
        <f>IF(AND($N1055&gt;' '!F$13,' '!F$13&gt;=$C1055),1,0)</f>
        <v>0</v>
      </c>
      <c r="E1055" s="11">
        <f>IF(AND($N1055&gt;' '!G$13,' '!G$13&gt;=$C1055),1,0)</f>
        <v>0</v>
      </c>
      <c r="F1055" s="11">
        <f>IF(AND($N1055&gt;' '!H$13,' '!H$13&gt;=$C1055),1,0)</f>
        <v>0</v>
      </c>
      <c r="G1055" s="11">
        <f>IF(AND($N1055&gt;' '!I$13,' '!I$13&gt;=$C1055),1,0)</f>
        <v>0</v>
      </c>
      <c r="H1055" s="11">
        <f>IF(AND($N1055&gt;' '!J$13,' '!J$13&gt;=$C1055),1,0)</f>
        <v>0</v>
      </c>
      <c r="I1055" s="11">
        <f>IF(AND($N1055&gt;' '!K$13,' '!K$13&gt;=$C1055),1,0)</f>
        <v>0</v>
      </c>
      <c r="J1055" s="11">
        <f>IF(AND($N1055&gt;' '!L$13,' '!L$13&gt;=$C1055),1,0)</f>
        <v>0</v>
      </c>
      <c r="K1055" s="11">
        <f>IF(AND($N1055&gt;' '!M$13,' '!M$13&gt;=$C1055),1,0)</f>
        <v>0</v>
      </c>
      <c r="L1055" s="11">
        <f>IF(AND($N1055&gt;' '!N$13,' '!N$13&gt;=$C1055),1,0)</f>
        <v>0</v>
      </c>
      <c r="M1055" s="11">
        <f>IF(AND($N1055&gt;' '!O$13,' '!O$13&gt;=$C1055),1,0)</f>
        <v>0</v>
      </c>
      <c r="N1055" s="26">
        <v>6092000</v>
      </c>
      <c r="O1055" s="17">
        <v>4430400</v>
      </c>
      <c r="P1055" s="17">
        <v>4430400</v>
      </c>
      <c r="Q1055" s="17">
        <v>4430400</v>
      </c>
      <c r="R1055" s="17">
        <v>4430400</v>
      </c>
      <c r="S1055" s="17">
        <v>4430400</v>
      </c>
      <c r="T1055" s="17">
        <v>4430400</v>
      </c>
      <c r="U1055" s="17">
        <v>4430400</v>
      </c>
      <c r="V1055" s="17">
        <v>4430400</v>
      </c>
      <c r="W1055" s="17">
        <v>4430400</v>
      </c>
      <c r="X1055" s="17">
        <v>4430400</v>
      </c>
    </row>
    <row r="1056" spans="2:24">
      <c r="B1056" s="20">
        <v>4</v>
      </c>
      <c r="C1056" s="25">
        <v>6092000</v>
      </c>
      <c r="D1056" s="11">
        <f>IF(AND($N1056&gt;' '!F$13,' '!F$13&gt;=$C1056),1,0)</f>
        <v>0</v>
      </c>
      <c r="E1056" s="11">
        <f>IF(AND($N1056&gt;' '!G$13,' '!G$13&gt;=$C1056),1,0)</f>
        <v>0</v>
      </c>
      <c r="F1056" s="11">
        <f>IF(AND($N1056&gt;' '!H$13,' '!H$13&gt;=$C1056),1,0)</f>
        <v>0</v>
      </c>
      <c r="G1056" s="11">
        <f>IF(AND($N1056&gt;' '!I$13,' '!I$13&gt;=$C1056),1,0)</f>
        <v>0</v>
      </c>
      <c r="H1056" s="11">
        <f>IF(AND($N1056&gt;' '!J$13,' '!J$13&gt;=$C1056),1,0)</f>
        <v>0</v>
      </c>
      <c r="I1056" s="11">
        <f>IF(AND($N1056&gt;' '!K$13,' '!K$13&gt;=$C1056),1,0)</f>
        <v>0</v>
      </c>
      <c r="J1056" s="11">
        <f>IF(AND($N1056&gt;' '!L$13,' '!L$13&gt;=$C1056),1,0)</f>
        <v>0</v>
      </c>
      <c r="K1056" s="11">
        <f>IF(AND($N1056&gt;' '!M$13,' '!M$13&gt;=$C1056),1,0)</f>
        <v>0</v>
      </c>
      <c r="L1056" s="11">
        <f>IF(AND($N1056&gt;' '!N$13,' '!N$13&gt;=$C1056),1,0)</f>
        <v>0</v>
      </c>
      <c r="M1056" s="11">
        <f>IF(AND($N1056&gt;' '!O$13,' '!O$13&gt;=$C1056),1,0)</f>
        <v>0</v>
      </c>
      <c r="N1056" s="25">
        <v>6096000</v>
      </c>
      <c r="O1056" s="17">
        <v>4433600</v>
      </c>
      <c r="P1056" s="17">
        <v>4433600</v>
      </c>
      <c r="Q1056" s="17">
        <v>4433600</v>
      </c>
      <c r="R1056" s="17">
        <v>4433600</v>
      </c>
      <c r="S1056" s="17">
        <v>4433600</v>
      </c>
      <c r="T1056" s="17">
        <v>4433600</v>
      </c>
      <c r="U1056" s="17">
        <v>4433600</v>
      </c>
      <c r="V1056" s="17">
        <v>4433600</v>
      </c>
      <c r="W1056" s="17">
        <v>4433600</v>
      </c>
      <c r="X1056" s="17">
        <v>4433600</v>
      </c>
    </row>
    <row r="1057" spans="2:24">
      <c r="B1057" s="18">
        <v>5</v>
      </c>
      <c r="C1057" s="25">
        <v>6096000</v>
      </c>
      <c r="D1057" s="11">
        <f>IF(AND($N1057&gt;' '!F$13,' '!F$13&gt;=$C1057),1,0)</f>
        <v>0</v>
      </c>
      <c r="E1057" s="11">
        <f>IF(AND($N1057&gt;' '!G$13,' '!G$13&gt;=$C1057),1,0)</f>
        <v>0</v>
      </c>
      <c r="F1057" s="11">
        <f>IF(AND($N1057&gt;' '!H$13,' '!H$13&gt;=$C1057),1,0)</f>
        <v>0</v>
      </c>
      <c r="G1057" s="11">
        <f>IF(AND($N1057&gt;' '!I$13,' '!I$13&gt;=$C1057),1,0)</f>
        <v>0</v>
      </c>
      <c r="H1057" s="11">
        <f>IF(AND($N1057&gt;' '!J$13,' '!J$13&gt;=$C1057),1,0)</f>
        <v>0</v>
      </c>
      <c r="I1057" s="11">
        <f>IF(AND($N1057&gt;' '!K$13,' '!K$13&gt;=$C1057),1,0)</f>
        <v>0</v>
      </c>
      <c r="J1057" s="11">
        <f>IF(AND($N1057&gt;' '!L$13,' '!L$13&gt;=$C1057),1,0)</f>
        <v>0</v>
      </c>
      <c r="K1057" s="11">
        <f>IF(AND($N1057&gt;' '!M$13,' '!M$13&gt;=$C1057),1,0)</f>
        <v>0</v>
      </c>
      <c r="L1057" s="11">
        <f>IF(AND($N1057&gt;' '!N$13,' '!N$13&gt;=$C1057),1,0)</f>
        <v>0</v>
      </c>
      <c r="M1057" s="11">
        <f>IF(AND($N1057&gt;' '!O$13,' '!O$13&gt;=$C1057),1,0)</f>
        <v>0</v>
      </c>
      <c r="N1057" s="25">
        <v>6100000</v>
      </c>
      <c r="O1057" s="17">
        <v>4436800</v>
      </c>
      <c r="P1057" s="17">
        <v>4436800</v>
      </c>
      <c r="Q1057" s="17">
        <v>4436800</v>
      </c>
      <c r="R1057" s="17">
        <v>4436800</v>
      </c>
      <c r="S1057" s="17">
        <v>4436800</v>
      </c>
      <c r="T1057" s="17">
        <v>4436800</v>
      </c>
      <c r="U1057" s="17">
        <v>4436800</v>
      </c>
      <c r="V1057" s="17">
        <v>4436800</v>
      </c>
      <c r="W1057" s="17">
        <v>4436800</v>
      </c>
      <c r="X1057" s="17">
        <v>4436800</v>
      </c>
    </row>
    <row r="1058" spans="2:24">
      <c r="B1058" s="20">
        <v>1</v>
      </c>
      <c r="C1058" s="25">
        <v>6100000</v>
      </c>
      <c r="D1058" s="11">
        <f>IF(AND($N1058&gt;' '!F$13,' '!F$13&gt;=$C1058),1,0)</f>
        <v>0</v>
      </c>
      <c r="E1058" s="11">
        <f>IF(AND($N1058&gt;' '!G$13,' '!G$13&gt;=$C1058),1,0)</f>
        <v>0</v>
      </c>
      <c r="F1058" s="11">
        <f>IF(AND($N1058&gt;' '!H$13,' '!H$13&gt;=$C1058),1,0)</f>
        <v>0</v>
      </c>
      <c r="G1058" s="11">
        <f>IF(AND($N1058&gt;' '!I$13,' '!I$13&gt;=$C1058),1,0)</f>
        <v>0</v>
      </c>
      <c r="H1058" s="11">
        <f>IF(AND($N1058&gt;' '!J$13,' '!J$13&gt;=$C1058),1,0)</f>
        <v>0</v>
      </c>
      <c r="I1058" s="11">
        <f>IF(AND($N1058&gt;' '!K$13,' '!K$13&gt;=$C1058),1,0)</f>
        <v>0</v>
      </c>
      <c r="J1058" s="11">
        <f>IF(AND($N1058&gt;' '!L$13,' '!L$13&gt;=$C1058),1,0)</f>
        <v>0</v>
      </c>
      <c r="K1058" s="11">
        <f>IF(AND($N1058&gt;' '!M$13,' '!M$13&gt;=$C1058),1,0)</f>
        <v>0</v>
      </c>
      <c r="L1058" s="11">
        <f>IF(AND($N1058&gt;' '!N$13,' '!N$13&gt;=$C1058),1,0)</f>
        <v>0</v>
      </c>
      <c r="M1058" s="11">
        <f>IF(AND($N1058&gt;' '!O$13,' '!O$13&gt;=$C1058),1,0)</f>
        <v>0</v>
      </c>
      <c r="N1058" s="25">
        <v>6104000</v>
      </c>
      <c r="O1058" s="17">
        <v>4440000</v>
      </c>
      <c r="P1058" s="17">
        <v>4440000</v>
      </c>
      <c r="Q1058" s="17">
        <v>4440000</v>
      </c>
      <c r="R1058" s="17">
        <v>4440000</v>
      </c>
      <c r="S1058" s="17">
        <v>4440000</v>
      </c>
      <c r="T1058" s="17">
        <v>4440000</v>
      </c>
      <c r="U1058" s="17">
        <v>4440000</v>
      </c>
      <c r="V1058" s="17">
        <v>4440000</v>
      </c>
      <c r="W1058" s="17">
        <v>4440000</v>
      </c>
      <c r="X1058" s="17">
        <v>4440000</v>
      </c>
    </row>
    <row r="1059" spans="2:24">
      <c r="B1059" s="20">
        <v>2</v>
      </c>
      <c r="C1059" s="25">
        <v>6104000</v>
      </c>
      <c r="D1059" s="11">
        <f>IF(AND($N1059&gt;' '!F$13,' '!F$13&gt;=$C1059),1,0)</f>
        <v>0</v>
      </c>
      <c r="E1059" s="11">
        <f>IF(AND($N1059&gt;' '!G$13,' '!G$13&gt;=$C1059),1,0)</f>
        <v>0</v>
      </c>
      <c r="F1059" s="11">
        <f>IF(AND($N1059&gt;' '!H$13,' '!H$13&gt;=$C1059),1,0)</f>
        <v>0</v>
      </c>
      <c r="G1059" s="11">
        <f>IF(AND($N1059&gt;' '!I$13,' '!I$13&gt;=$C1059),1,0)</f>
        <v>0</v>
      </c>
      <c r="H1059" s="11">
        <f>IF(AND($N1059&gt;' '!J$13,' '!J$13&gt;=$C1059),1,0)</f>
        <v>0</v>
      </c>
      <c r="I1059" s="11">
        <f>IF(AND($N1059&gt;' '!K$13,' '!K$13&gt;=$C1059),1,0)</f>
        <v>0</v>
      </c>
      <c r="J1059" s="11">
        <f>IF(AND($N1059&gt;' '!L$13,' '!L$13&gt;=$C1059),1,0)</f>
        <v>0</v>
      </c>
      <c r="K1059" s="11">
        <f>IF(AND($N1059&gt;' '!M$13,' '!M$13&gt;=$C1059),1,0)</f>
        <v>0</v>
      </c>
      <c r="L1059" s="11">
        <f>IF(AND($N1059&gt;' '!N$13,' '!N$13&gt;=$C1059),1,0)</f>
        <v>0</v>
      </c>
      <c r="M1059" s="11">
        <f>IF(AND($N1059&gt;' '!O$13,' '!O$13&gt;=$C1059),1,0)</f>
        <v>0</v>
      </c>
      <c r="N1059" s="25">
        <v>6108000</v>
      </c>
      <c r="O1059" s="17">
        <v>4443200</v>
      </c>
      <c r="P1059" s="17">
        <v>4443200</v>
      </c>
      <c r="Q1059" s="17">
        <v>4443200</v>
      </c>
      <c r="R1059" s="17">
        <v>4443200</v>
      </c>
      <c r="S1059" s="17">
        <v>4443200</v>
      </c>
      <c r="T1059" s="17">
        <v>4443200</v>
      </c>
      <c r="U1059" s="17">
        <v>4443200</v>
      </c>
      <c r="V1059" s="17">
        <v>4443200</v>
      </c>
      <c r="W1059" s="17">
        <v>4443200</v>
      </c>
      <c r="X1059" s="17">
        <v>4443200</v>
      </c>
    </row>
    <row r="1060" spans="2:24">
      <c r="B1060" s="20">
        <v>3</v>
      </c>
      <c r="C1060" s="26">
        <v>6108000</v>
      </c>
      <c r="D1060" s="11">
        <f>IF(AND($N1060&gt;' '!F$13,' '!F$13&gt;=$C1060),1,0)</f>
        <v>0</v>
      </c>
      <c r="E1060" s="11">
        <f>IF(AND($N1060&gt;' '!G$13,' '!G$13&gt;=$C1060),1,0)</f>
        <v>0</v>
      </c>
      <c r="F1060" s="11">
        <f>IF(AND($N1060&gt;' '!H$13,' '!H$13&gt;=$C1060),1,0)</f>
        <v>0</v>
      </c>
      <c r="G1060" s="11">
        <f>IF(AND($N1060&gt;' '!I$13,' '!I$13&gt;=$C1060),1,0)</f>
        <v>0</v>
      </c>
      <c r="H1060" s="11">
        <f>IF(AND($N1060&gt;' '!J$13,' '!J$13&gt;=$C1060),1,0)</f>
        <v>0</v>
      </c>
      <c r="I1060" s="11">
        <f>IF(AND($N1060&gt;' '!K$13,' '!K$13&gt;=$C1060),1,0)</f>
        <v>0</v>
      </c>
      <c r="J1060" s="11">
        <f>IF(AND($N1060&gt;' '!L$13,' '!L$13&gt;=$C1060),1,0)</f>
        <v>0</v>
      </c>
      <c r="K1060" s="11">
        <f>IF(AND($N1060&gt;' '!M$13,' '!M$13&gt;=$C1060),1,0)</f>
        <v>0</v>
      </c>
      <c r="L1060" s="11">
        <f>IF(AND($N1060&gt;' '!N$13,' '!N$13&gt;=$C1060),1,0)</f>
        <v>0</v>
      </c>
      <c r="M1060" s="11">
        <f>IF(AND($N1060&gt;' '!O$13,' '!O$13&gt;=$C1060),1,0)</f>
        <v>0</v>
      </c>
      <c r="N1060" s="26">
        <v>6112000</v>
      </c>
      <c r="O1060" s="17">
        <v>4446400</v>
      </c>
      <c r="P1060" s="17">
        <v>4446400</v>
      </c>
      <c r="Q1060" s="17">
        <v>4446400</v>
      </c>
      <c r="R1060" s="17">
        <v>4446400</v>
      </c>
      <c r="S1060" s="17">
        <v>4446400</v>
      </c>
      <c r="T1060" s="17">
        <v>4446400</v>
      </c>
      <c r="U1060" s="17">
        <v>4446400</v>
      </c>
      <c r="V1060" s="17">
        <v>4446400</v>
      </c>
      <c r="W1060" s="17">
        <v>4446400</v>
      </c>
      <c r="X1060" s="17">
        <v>4446400</v>
      </c>
    </row>
    <row r="1061" spans="2:24">
      <c r="B1061" s="20">
        <v>4</v>
      </c>
      <c r="C1061" s="25">
        <v>6112000</v>
      </c>
      <c r="D1061" s="11">
        <f>IF(AND($N1061&gt;' '!F$13,' '!F$13&gt;=$C1061),1,0)</f>
        <v>0</v>
      </c>
      <c r="E1061" s="11">
        <f>IF(AND($N1061&gt;' '!G$13,' '!G$13&gt;=$C1061),1,0)</f>
        <v>0</v>
      </c>
      <c r="F1061" s="11">
        <f>IF(AND($N1061&gt;' '!H$13,' '!H$13&gt;=$C1061),1,0)</f>
        <v>0</v>
      </c>
      <c r="G1061" s="11">
        <f>IF(AND($N1061&gt;' '!I$13,' '!I$13&gt;=$C1061),1,0)</f>
        <v>0</v>
      </c>
      <c r="H1061" s="11">
        <f>IF(AND($N1061&gt;' '!J$13,' '!J$13&gt;=$C1061),1,0)</f>
        <v>0</v>
      </c>
      <c r="I1061" s="11">
        <f>IF(AND($N1061&gt;' '!K$13,' '!K$13&gt;=$C1061),1,0)</f>
        <v>0</v>
      </c>
      <c r="J1061" s="11">
        <f>IF(AND($N1061&gt;' '!L$13,' '!L$13&gt;=$C1061),1,0)</f>
        <v>0</v>
      </c>
      <c r="K1061" s="11">
        <f>IF(AND($N1061&gt;' '!M$13,' '!M$13&gt;=$C1061),1,0)</f>
        <v>0</v>
      </c>
      <c r="L1061" s="11">
        <f>IF(AND($N1061&gt;' '!N$13,' '!N$13&gt;=$C1061),1,0)</f>
        <v>0</v>
      </c>
      <c r="M1061" s="11">
        <f>IF(AND($N1061&gt;' '!O$13,' '!O$13&gt;=$C1061),1,0)</f>
        <v>0</v>
      </c>
      <c r="N1061" s="25">
        <v>6116000</v>
      </c>
      <c r="O1061" s="17">
        <v>4449600</v>
      </c>
      <c r="P1061" s="17">
        <v>4449600</v>
      </c>
      <c r="Q1061" s="17">
        <v>4449600</v>
      </c>
      <c r="R1061" s="17">
        <v>4449600</v>
      </c>
      <c r="S1061" s="17">
        <v>4449600</v>
      </c>
      <c r="T1061" s="17">
        <v>4449600</v>
      </c>
      <c r="U1061" s="17">
        <v>4449600</v>
      </c>
      <c r="V1061" s="17">
        <v>4449600</v>
      </c>
      <c r="W1061" s="17">
        <v>4449600</v>
      </c>
      <c r="X1061" s="17">
        <v>4449600</v>
      </c>
    </row>
    <row r="1062" spans="2:24">
      <c r="B1062" s="18">
        <v>5</v>
      </c>
      <c r="C1062" s="25">
        <v>6116000</v>
      </c>
      <c r="D1062" s="11">
        <f>IF(AND($N1062&gt;' '!F$13,' '!F$13&gt;=$C1062),1,0)</f>
        <v>0</v>
      </c>
      <c r="E1062" s="11">
        <f>IF(AND($N1062&gt;' '!G$13,' '!G$13&gt;=$C1062),1,0)</f>
        <v>0</v>
      </c>
      <c r="F1062" s="11">
        <f>IF(AND($N1062&gt;' '!H$13,' '!H$13&gt;=$C1062),1,0)</f>
        <v>0</v>
      </c>
      <c r="G1062" s="11">
        <f>IF(AND($N1062&gt;' '!I$13,' '!I$13&gt;=$C1062),1,0)</f>
        <v>0</v>
      </c>
      <c r="H1062" s="11">
        <f>IF(AND($N1062&gt;' '!J$13,' '!J$13&gt;=$C1062),1,0)</f>
        <v>0</v>
      </c>
      <c r="I1062" s="11">
        <f>IF(AND($N1062&gt;' '!K$13,' '!K$13&gt;=$C1062),1,0)</f>
        <v>0</v>
      </c>
      <c r="J1062" s="11">
        <f>IF(AND($N1062&gt;' '!L$13,' '!L$13&gt;=$C1062),1,0)</f>
        <v>0</v>
      </c>
      <c r="K1062" s="11">
        <f>IF(AND($N1062&gt;' '!M$13,' '!M$13&gt;=$C1062),1,0)</f>
        <v>0</v>
      </c>
      <c r="L1062" s="11">
        <f>IF(AND($N1062&gt;' '!N$13,' '!N$13&gt;=$C1062),1,0)</f>
        <v>0</v>
      </c>
      <c r="M1062" s="11">
        <f>IF(AND($N1062&gt;' '!O$13,' '!O$13&gt;=$C1062),1,0)</f>
        <v>0</v>
      </c>
      <c r="N1062" s="25">
        <v>6120000</v>
      </c>
      <c r="O1062" s="17">
        <v>4452800</v>
      </c>
      <c r="P1062" s="17">
        <v>4452800</v>
      </c>
      <c r="Q1062" s="17">
        <v>4452800</v>
      </c>
      <c r="R1062" s="17">
        <v>4452800</v>
      </c>
      <c r="S1062" s="17">
        <v>4452800</v>
      </c>
      <c r="T1062" s="17">
        <v>4452800</v>
      </c>
      <c r="U1062" s="17">
        <v>4452800</v>
      </c>
      <c r="V1062" s="17">
        <v>4452800</v>
      </c>
      <c r="W1062" s="17">
        <v>4452800</v>
      </c>
      <c r="X1062" s="17">
        <v>4452800</v>
      </c>
    </row>
    <row r="1063" spans="2:24">
      <c r="B1063" s="20">
        <v>1</v>
      </c>
      <c r="C1063" s="25">
        <v>6120000</v>
      </c>
      <c r="D1063" s="11">
        <f>IF(AND($N1063&gt;' '!F$13,' '!F$13&gt;=$C1063),1,0)</f>
        <v>0</v>
      </c>
      <c r="E1063" s="11">
        <f>IF(AND($N1063&gt;' '!G$13,' '!G$13&gt;=$C1063),1,0)</f>
        <v>0</v>
      </c>
      <c r="F1063" s="11">
        <f>IF(AND($N1063&gt;' '!H$13,' '!H$13&gt;=$C1063),1,0)</f>
        <v>0</v>
      </c>
      <c r="G1063" s="11">
        <f>IF(AND($N1063&gt;' '!I$13,' '!I$13&gt;=$C1063),1,0)</f>
        <v>0</v>
      </c>
      <c r="H1063" s="11">
        <f>IF(AND($N1063&gt;' '!J$13,' '!J$13&gt;=$C1063),1,0)</f>
        <v>0</v>
      </c>
      <c r="I1063" s="11">
        <f>IF(AND($N1063&gt;' '!K$13,' '!K$13&gt;=$C1063),1,0)</f>
        <v>0</v>
      </c>
      <c r="J1063" s="11">
        <f>IF(AND($N1063&gt;' '!L$13,' '!L$13&gt;=$C1063),1,0)</f>
        <v>0</v>
      </c>
      <c r="K1063" s="11">
        <f>IF(AND($N1063&gt;' '!M$13,' '!M$13&gt;=$C1063),1,0)</f>
        <v>0</v>
      </c>
      <c r="L1063" s="11">
        <f>IF(AND($N1063&gt;' '!N$13,' '!N$13&gt;=$C1063),1,0)</f>
        <v>0</v>
      </c>
      <c r="M1063" s="11">
        <f>IF(AND($N1063&gt;' '!O$13,' '!O$13&gt;=$C1063),1,0)</f>
        <v>0</v>
      </c>
      <c r="N1063" s="25">
        <v>6124000</v>
      </c>
      <c r="O1063" s="17">
        <v>4456000</v>
      </c>
      <c r="P1063" s="17">
        <v>4456000</v>
      </c>
      <c r="Q1063" s="17">
        <v>4456000</v>
      </c>
      <c r="R1063" s="17">
        <v>4456000</v>
      </c>
      <c r="S1063" s="17">
        <v>4456000</v>
      </c>
      <c r="T1063" s="17">
        <v>4456000</v>
      </c>
      <c r="U1063" s="17">
        <v>4456000</v>
      </c>
      <c r="V1063" s="17">
        <v>4456000</v>
      </c>
      <c r="W1063" s="17">
        <v>4456000</v>
      </c>
      <c r="X1063" s="17">
        <v>4456000</v>
      </c>
    </row>
    <row r="1064" spans="2:24">
      <c r="B1064" s="20">
        <v>2</v>
      </c>
      <c r="C1064" s="25">
        <v>6124000</v>
      </c>
      <c r="D1064" s="11">
        <f>IF(AND($N1064&gt;' '!F$13,' '!F$13&gt;=$C1064),1,0)</f>
        <v>0</v>
      </c>
      <c r="E1064" s="11">
        <f>IF(AND($N1064&gt;' '!G$13,' '!G$13&gt;=$C1064),1,0)</f>
        <v>0</v>
      </c>
      <c r="F1064" s="11">
        <f>IF(AND($N1064&gt;' '!H$13,' '!H$13&gt;=$C1064),1,0)</f>
        <v>0</v>
      </c>
      <c r="G1064" s="11">
        <f>IF(AND($N1064&gt;' '!I$13,' '!I$13&gt;=$C1064),1,0)</f>
        <v>0</v>
      </c>
      <c r="H1064" s="11">
        <f>IF(AND($N1064&gt;' '!J$13,' '!J$13&gt;=$C1064),1,0)</f>
        <v>0</v>
      </c>
      <c r="I1064" s="11">
        <f>IF(AND($N1064&gt;' '!K$13,' '!K$13&gt;=$C1064),1,0)</f>
        <v>0</v>
      </c>
      <c r="J1064" s="11">
        <f>IF(AND($N1064&gt;' '!L$13,' '!L$13&gt;=$C1064),1,0)</f>
        <v>0</v>
      </c>
      <c r="K1064" s="11">
        <f>IF(AND($N1064&gt;' '!M$13,' '!M$13&gt;=$C1064),1,0)</f>
        <v>0</v>
      </c>
      <c r="L1064" s="11">
        <f>IF(AND($N1064&gt;' '!N$13,' '!N$13&gt;=$C1064),1,0)</f>
        <v>0</v>
      </c>
      <c r="M1064" s="11">
        <f>IF(AND($N1064&gt;' '!O$13,' '!O$13&gt;=$C1064),1,0)</f>
        <v>0</v>
      </c>
      <c r="N1064" s="25">
        <v>6128000</v>
      </c>
      <c r="O1064" s="17">
        <v>4459200</v>
      </c>
      <c r="P1064" s="17">
        <v>4459200</v>
      </c>
      <c r="Q1064" s="17">
        <v>4459200</v>
      </c>
      <c r="R1064" s="17">
        <v>4459200</v>
      </c>
      <c r="S1064" s="17">
        <v>4459200</v>
      </c>
      <c r="T1064" s="17">
        <v>4459200</v>
      </c>
      <c r="U1064" s="17">
        <v>4459200</v>
      </c>
      <c r="V1064" s="17">
        <v>4459200</v>
      </c>
      <c r="W1064" s="17">
        <v>4459200</v>
      </c>
      <c r="X1064" s="17">
        <v>4459200</v>
      </c>
    </row>
    <row r="1065" spans="2:24">
      <c r="B1065" s="20">
        <v>3</v>
      </c>
      <c r="C1065" s="26">
        <v>6128000</v>
      </c>
      <c r="D1065" s="11">
        <f>IF(AND($N1065&gt;' '!F$13,' '!F$13&gt;=$C1065),1,0)</f>
        <v>0</v>
      </c>
      <c r="E1065" s="11">
        <f>IF(AND($N1065&gt;' '!G$13,' '!G$13&gt;=$C1065),1,0)</f>
        <v>0</v>
      </c>
      <c r="F1065" s="11">
        <f>IF(AND($N1065&gt;' '!H$13,' '!H$13&gt;=$C1065),1,0)</f>
        <v>0</v>
      </c>
      <c r="G1065" s="11">
        <f>IF(AND($N1065&gt;' '!I$13,' '!I$13&gt;=$C1065),1,0)</f>
        <v>0</v>
      </c>
      <c r="H1065" s="11">
        <f>IF(AND($N1065&gt;' '!J$13,' '!J$13&gt;=$C1065),1,0)</f>
        <v>0</v>
      </c>
      <c r="I1065" s="11">
        <f>IF(AND($N1065&gt;' '!K$13,' '!K$13&gt;=$C1065),1,0)</f>
        <v>0</v>
      </c>
      <c r="J1065" s="11">
        <f>IF(AND($N1065&gt;' '!L$13,' '!L$13&gt;=$C1065),1,0)</f>
        <v>0</v>
      </c>
      <c r="K1065" s="11">
        <f>IF(AND($N1065&gt;' '!M$13,' '!M$13&gt;=$C1065),1,0)</f>
        <v>0</v>
      </c>
      <c r="L1065" s="11">
        <f>IF(AND($N1065&gt;' '!N$13,' '!N$13&gt;=$C1065),1,0)</f>
        <v>0</v>
      </c>
      <c r="M1065" s="11">
        <f>IF(AND($N1065&gt;' '!O$13,' '!O$13&gt;=$C1065),1,0)</f>
        <v>0</v>
      </c>
      <c r="N1065" s="26">
        <v>6132000</v>
      </c>
      <c r="O1065" s="17">
        <v>4462400</v>
      </c>
      <c r="P1065" s="17">
        <v>4462400</v>
      </c>
      <c r="Q1065" s="17">
        <v>4462400</v>
      </c>
      <c r="R1065" s="17">
        <v>4462400</v>
      </c>
      <c r="S1065" s="17">
        <v>4462400</v>
      </c>
      <c r="T1065" s="17">
        <v>4462400</v>
      </c>
      <c r="U1065" s="17">
        <v>4462400</v>
      </c>
      <c r="V1065" s="17">
        <v>4462400</v>
      </c>
      <c r="W1065" s="17">
        <v>4462400</v>
      </c>
      <c r="X1065" s="17">
        <v>4462400</v>
      </c>
    </row>
    <row r="1066" spans="2:24">
      <c r="B1066" s="20">
        <v>4</v>
      </c>
      <c r="C1066" s="25">
        <v>6132000</v>
      </c>
      <c r="D1066" s="11">
        <f>IF(AND($N1066&gt;' '!F$13,' '!F$13&gt;=$C1066),1,0)</f>
        <v>0</v>
      </c>
      <c r="E1066" s="11">
        <f>IF(AND($N1066&gt;' '!G$13,' '!G$13&gt;=$C1066),1,0)</f>
        <v>0</v>
      </c>
      <c r="F1066" s="11">
        <f>IF(AND($N1066&gt;' '!H$13,' '!H$13&gt;=$C1066),1,0)</f>
        <v>0</v>
      </c>
      <c r="G1066" s="11">
        <f>IF(AND($N1066&gt;' '!I$13,' '!I$13&gt;=$C1066),1,0)</f>
        <v>0</v>
      </c>
      <c r="H1066" s="11">
        <f>IF(AND($N1066&gt;' '!J$13,' '!J$13&gt;=$C1066),1,0)</f>
        <v>0</v>
      </c>
      <c r="I1066" s="11">
        <f>IF(AND($N1066&gt;' '!K$13,' '!K$13&gt;=$C1066),1,0)</f>
        <v>0</v>
      </c>
      <c r="J1066" s="11">
        <f>IF(AND($N1066&gt;' '!L$13,' '!L$13&gt;=$C1066),1,0)</f>
        <v>0</v>
      </c>
      <c r="K1066" s="11">
        <f>IF(AND($N1066&gt;' '!M$13,' '!M$13&gt;=$C1066),1,0)</f>
        <v>0</v>
      </c>
      <c r="L1066" s="11">
        <f>IF(AND($N1066&gt;' '!N$13,' '!N$13&gt;=$C1066),1,0)</f>
        <v>0</v>
      </c>
      <c r="M1066" s="11">
        <f>IF(AND($N1066&gt;' '!O$13,' '!O$13&gt;=$C1066),1,0)</f>
        <v>0</v>
      </c>
      <c r="N1066" s="25">
        <v>6136000</v>
      </c>
      <c r="O1066" s="17">
        <v>4465600</v>
      </c>
      <c r="P1066" s="17">
        <v>4465600</v>
      </c>
      <c r="Q1066" s="17">
        <v>4465600</v>
      </c>
      <c r="R1066" s="17">
        <v>4465600</v>
      </c>
      <c r="S1066" s="17">
        <v>4465600</v>
      </c>
      <c r="T1066" s="17">
        <v>4465600</v>
      </c>
      <c r="U1066" s="17">
        <v>4465600</v>
      </c>
      <c r="V1066" s="17">
        <v>4465600</v>
      </c>
      <c r="W1066" s="17">
        <v>4465600</v>
      </c>
      <c r="X1066" s="17">
        <v>4465600</v>
      </c>
    </row>
    <row r="1067" spans="2:24">
      <c r="B1067" s="18">
        <v>5</v>
      </c>
      <c r="C1067" s="25">
        <v>6136000</v>
      </c>
      <c r="D1067" s="11">
        <f>IF(AND($N1067&gt;' '!F$13,' '!F$13&gt;=$C1067),1,0)</f>
        <v>0</v>
      </c>
      <c r="E1067" s="11">
        <f>IF(AND($N1067&gt;' '!G$13,' '!G$13&gt;=$C1067),1,0)</f>
        <v>0</v>
      </c>
      <c r="F1067" s="11">
        <f>IF(AND($N1067&gt;' '!H$13,' '!H$13&gt;=$C1067),1,0)</f>
        <v>0</v>
      </c>
      <c r="G1067" s="11">
        <f>IF(AND($N1067&gt;' '!I$13,' '!I$13&gt;=$C1067),1,0)</f>
        <v>0</v>
      </c>
      <c r="H1067" s="11">
        <f>IF(AND($N1067&gt;' '!J$13,' '!J$13&gt;=$C1067),1,0)</f>
        <v>0</v>
      </c>
      <c r="I1067" s="11">
        <f>IF(AND($N1067&gt;' '!K$13,' '!K$13&gt;=$C1067),1,0)</f>
        <v>0</v>
      </c>
      <c r="J1067" s="11">
        <f>IF(AND($N1067&gt;' '!L$13,' '!L$13&gt;=$C1067),1,0)</f>
        <v>0</v>
      </c>
      <c r="K1067" s="11">
        <f>IF(AND($N1067&gt;' '!M$13,' '!M$13&gt;=$C1067),1,0)</f>
        <v>0</v>
      </c>
      <c r="L1067" s="11">
        <f>IF(AND($N1067&gt;' '!N$13,' '!N$13&gt;=$C1067),1,0)</f>
        <v>0</v>
      </c>
      <c r="M1067" s="11">
        <f>IF(AND($N1067&gt;' '!O$13,' '!O$13&gt;=$C1067),1,0)</f>
        <v>0</v>
      </c>
      <c r="N1067" s="25">
        <v>6140000</v>
      </c>
      <c r="O1067" s="17">
        <v>4468800</v>
      </c>
      <c r="P1067" s="17">
        <v>4468800</v>
      </c>
      <c r="Q1067" s="17">
        <v>4468800</v>
      </c>
      <c r="R1067" s="17">
        <v>4468800</v>
      </c>
      <c r="S1067" s="17">
        <v>4468800</v>
      </c>
      <c r="T1067" s="17">
        <v>4468800</v>
      </c>
      <c r="U1067" s="17">
        <v>4468800</v>
      </c>
      <c r="V1067" s="17">
        <v>4468800</v>
      </c>
      <c r="W1067" s="17">
        <v>4468800</v>
      </c>
      <c r="X1067" s="17">
        <v>4468800</v>
      </c>
    </row>
    <row r="1068" spans="2:24">
      <c r="B1068" s="20">
        <v>1</v>
      </c>
      <c r="C1068" s="25">
        <v>6140000</v>
      </c>
      <c r="D1068" s="11">
        <f>IF(AND($N1068&gt;' '!F$13,' '!F$13&gt;=$C1068),1,0)</f>
        <v>0</v>
      </c>
      <c r="E1068" s="11">
        <f>IF(AND($N1068&gt;' '!G$13,' '!G$13&gt;=$C1068),1,0)</f>
        <v>0</v>
      </c>
      <c r="F1068" s="11">
        <f>IF(AND($N1068&gt;' '!H$13,' '!H$13&gt;=$C1068),1,0)</f>
        <v>0</v>
      </c>
      <c r="G1068" s="11">
        <f>IF(AND($N1068&gt;' '!I$13,' '!I$13&gt;=$C1068),1,0)</f>
        <v>0</v>
      </c>
      <c r="H1068" s="11">
        <f>IF(AND($N1068&gt;' '!J$13,' '!J$13&gt;=$C1068),1,0)</f>
        <v>0</v>
      </c>
      <c r="I1068" s="11">
        <f>IF(AND($N1068&gt;' '!K$13,' '!K$13&gt;=$C1068),1,0)</f>
        <v>0</v>
      </c>
      <c r="J1068" s="11">
        <f>IF(AND($N1068&gt;' '!L$13,' '!L$13&gt;=$C1068),1,0)</f>
        <v>0</v>
      </c>
      <c r="K1068" s="11">
        <f>IF(AND($N1068&gt;' '!M$13,' '!M$13&gt;=$C1068),1,0)</f>
        <v>0</v>
      </c>
      <c r="L1068" s="11">
        <f>IF(AND($N1068&gt;' '!N$13,' '!N$13&gt;=$C1068),1,0)</f>
        <v>0</v>
      </c>
      <c r="M1068" s="11">
        <f>IF(AND($N1068&gt;' '!O$13,' '!O$13&gt;=$C1068),1,0)</f>
        <v>0</v>
      </c>
      <c r="N1068" s="25">
        <v>6144000</v>
      </c>
      <c r="O1068" s="17">
        <v>4472000</v>
      </c>
      <c r="P1068" s="17">
        <v>4472000</v>
      </c>
      <c r="Q1068" s="17">
        <v>4472000</v>
      </c>
      <c r="R1068" s="17">
        <v>4472000</v>
      </c>
      <c r="S1068" s="17">
        <v>4472000</v>
      </c>
      <c r="T1068" s="17">
        <v>4472000</v>
      </c>
      <c r="U1068" s="17">
        <v>4472000</v>
      </c>
      <c r="V1068" s="17">
        <v>4472000</v>
      </c>
      <c r="W1068" s="17">
        <v>4472000</v>
      </c>
      <c r="X1068" s="17">
        <v>4472000</v>
      </c>
    </row>
    <row r="1069" spans="2:24">
      <c r="B1069" s="20">
        <v>2</v>
      </c>
      <c r="C1069" s="25">
        <v>6144000</v>
      </c>
      <c r="D1069" s="11">
        <f>IF(AND($N1069&gt;' '!F$13,' '!F$13&gt;=$C1069),1,0)</f>
        <v>0</v>
      </c>
      <c r="E1069" s="11">
        <f>IF(AND($N1069&gt;' '!G$13,' '!G$13&gt;=$C1069),1,0)</f>
        <v>0</v>
      </c>
      <c r="F1069" s="11">
        <f>IF(AND($N1069&gt;' '!H$13,' '!H$13&gt;=$C1069),1,0)</f>
        <v>0</v>
      </c>
      <c r="G1069" s="11">
        <f>IF(AND($N1069&gt;' '!I$13,' '!I$13&gt;=$C1069),1,0)</f>
        <v>0</v>
      </c>
      <c r="H1069" s="11">
        <f>IF(AND($N1069&gt;' '!J$13,' '!J$13&gt;=$C1069),1,0)</f>
        <v>0</v>
      </c>
      <c r="I1069" s="11">
        <f>IF(AND($N1069&gt;' '!K$13,' '!K$13&gt;=$C1069),1,0)</f>
        <v>0</v>
      </c>
      <c r="J1069" s="11">
        <f>IF(AND($N1069&gt;' '!L$13,' '!L$13&gt;=$C1069),1,0)</f>
        <v>0</v>
      </c>
      <c r="K1069" s="11">
        <f>IF(AND($N1069&gt;' '!M$13,' '!M$13&gt;=$C1069),1,0)</f>
        <v>0</v>
      </c>
      <c r="L1069" s="11">
        <f>IF(AND($N1069&gt;' '!N$13,' '!N$13&gt;=$C1069),1,0)</f>
        <v>0</v>
      </c>
      <c r="M1069" s="11">
        <f>IF(AND($N1069&gt;' '!O$13,' '!O$13&gt;=$C1069),1,0)</f>
        <v>0</v>
      </c>
      <c r="N1069" s="25">
        <v>6148000</v>
      </c>
      <c r="O1069" s="17">
        <v>4475200</v>
      </c>
      <c r="P1069" s="17">
        <v>4475200</v>
      </c>
      <c r="Q1069" s="17">
        <v>4475200</v>
      </c>
      <c r="R1069" s="17">
        <v>4475200</v>
      </c>
      <c r="S1069" s="17">
        <v>4475200</v>
      </c>
      <c r="T1069" s="17">
        <v>4475200</v>
      </c>
      <c r="U1069" s="17">
        <v>4475200</v>
      </c>
      <c r="V1069" s="17">
        <v>4475200</v>
      </c>
      <c r="W1069" s="17">
        <v>4475200</v>
      </c>
      <c r="X1069" s="17">
        <v>4475200</v>
      </c>
    </row>
    <row r="1070" spans="2:24">
      <c r="B1070" s="20">
        <v>3</v>
      </c>
      <c r="C1070" s="26">
        <v>6148000</v>
      </c>
      <c r="D1070" s="11">
        <f>IF(AND($N1070&gt;' '!F$13,' '!F$13&gt;=$C1070),1,0)</f>
        <v>0</v>
      </c>
      <c r="E1070" s="11">
        <f>IF(AND($N1070&gt;' '!G$13,' '!G$13&gt;=$C1070),1,0)</f>
        <v>0</v>
      </c>
      <c r="F1070" s="11">
        <f>IF(AND($N1070&gt;' '!H$13,' '!H$13&gt;=$C1070),1,0)</f>
        <v>0</v>
      </c>
      <c r="G1070" s="11">
        <f>IF(AND($N1070&gt;' '!I$13,' '!I$13&gt;=$C1070),1,0)</f>
        <v>0</v>
      </c>
      <c r="H1070" s="11">
        <f>IF(AND($N1070&gt;' '!J$13,' '!J$13&gt;=$C1070),1,0)</f>
        <v>0</v>
      </c>
      <c r="I1070" s="11">
        <f>IF(AND($N1070&gt;' '!K$13,' '!K$13&gt;=$C1070),1,0)</f>
        <v>0</v>
      </c>
      <c r="J1070" s="11">
        <f>IF(AND($N1070&gt;' '!L$13,' '!L$13&gt;=$C1070),1,0)</f>
        <v>0</v>
      </c>
      <c r="K1070" s="11">
        <f>IF(AND($N1070&gt;' '!M$13,' '!M$13&gt;=$C1070),1,0)</f>
        <v>0</v>
      </c>
      <c r="L1070" s="11">
        <f>IF(AND($N1070&gt;' '!N$13,' '!N$13&gt;=$C1070),1,0)</f>
        <v>0</v>
      </c>
      <c r="M1070" s="11">
        <f>IF(AND($N1070&gt;' '!O$13,' '!O$13&gt;=$C1070),1,0)</f>
        <v>0</v>
      </c>
      <c r="N1070" s="26">
        <v>6152000</v>
      </c>
      <c r="O1070" s="17">
        <v>4478400</v>
      </c>
      <c r="P1070" s="17">
        <v>4478400</v>
      </c>
      <c r="Q1070" s="17">
        <v>4478400</v>
      </c>
      <c r="R1070" s="17">
        <v>4478400</v>
      </c>
      <c r="S1070" s="17">
        <v>4478400</v>
      </c>
      <c r="T1070" s="17">
        <v>4478400</v>
      </c>
      <c r="U1070" s="17">
        <v>4478400</v>
      </c>
      <c r="V1070" s="17">
        <v>4478400</v>
      </c>
      <c r="W1070" s="17">
        <v>4478400</v>
      </c>
      <c r="X1070" s="17">
        <v>4478400</v>
      </c>
    </row>
    <row r="1071" spans="2:24">
      <c r="B1071" s="20">
        <v>4</v>
      </c>
      <c r="C1071" s="25">
        <v>6152000</v>
      </c>
      <c r="D1071" s="11">
        <f>IF(AND($N1071&gt;' '!F$13,' '!F$13&gt;=$C1071),1,0)</f>
        <v>0</v>
      </c>
      <c r="E1071" s="11">
        <f>IF(AND($N1071&gt;' '!G$13,' '!G$13&gt;=$C1071),1,0)</f>
        <v>0</v>
      </c>
      <c r="F1071" s="11">
        <f>IF(AND($N1071&gt;' '!H$13,' '!H$13&gt;=$C1071),1,0)</f>
        <v>0</v>
      </c>
      <c r="G1071" s="11">
        <f>IF(AND($N1071&gt;' '!I$13,' '!I$13&gt;=$C1071),1,0)</f>
        <v>0</v>
      </c>
      <c r="H1071" s="11">
        <f>IF(AND($N1071&gt;' '!J$13,' '!J$13&gt;=$C1071),1,0)</f>
        <v>0</v>
      </c>
      <c r="I1071" s="11">
        <f>IF(AND($N1071&gt;' '!K$13,' '!K$13&gt;=$C1071),1,0)</f>
        <v>0</v>
      </c>
      <c r="J1071" s="11">
        <f>IF(AND($N1071&gt;' '!L$13,' '!L$13&gt;=$C1071),1,0)</f>
        <v>0</v>
      </c>
      <c r="K1071" s="11">
        <f>IF(AND($N1071&gt;' '!M$13,' '!M$13&gt;=$C1071),1,0)</f>
        <v>0</v>
      </c>
      <c r="L1071" s="11">
        <f>IF(AND($N1071&gt;' '!N$13,' '!N$13&gt;=$C1071),1,0)</f>
        <v>0</v>
      </c>
      <c r="M1071" s="11">
        <f>IF(AND($N1071&gt;' '!O$13,' '!O$13&gt;=$C1071),1,0)</f>
        <v>0</v>
      </c>
      <c r="N1071" s="25">
        <v>6156000</v>
      </c>
      <c r="O1071" s="17">
        <v>4481600</v>
      </c>
      <c r="P1071" s="17">
        <v>4481600</v>
      </c>
      <c r="Q1071" s="17">
        <v>4481600</v>
      </c>
      <c r="R1071" s="17">
        <v>4481600</v>
      </c>
      <c r="S1071" s="17">
        <v>4481600</v>
      </c>
      <c r="T1071" s="17">
        <v>4481600</v>
      </c>
      <c r="U1071" s="17">
        <v>4481600</v>
      </c>
      <c r="V1071" s="17">
        <v>4481600</v>
      </c>
      <c r="W1071" s="17">
        <v>4481600</v>
      </c>
      <c r="X1071" s="17">
        <v>4481600</v>
      </c>
    </row>
    <row r="1072" spans="2:24">
      <c r="B1072" s="18">
        <v>5</v>
      </c>
      <c r="C1072" s="25">
        <v>6156000</v>
      </c>
      <c r="D1072" s="11">
        <f>IF(AND($N1072&gt;' '!F$13,' '!F$13&gt;=$C1072),1,0)</f>
        <v>0</v>
      </c>
      <c r="E1072" s="11">
        <f>IF(AND($N1072&gt;' '!G$13,' '!G$13&gt;=$C1072),1,0)</f>
        <v>0</v>
      </c>
      <c r="F1072" s="11">
        <f>IF(AND($N1072&gt;' '!H$13,' '!H$13&gt;=$C1072),1,0)</f>
        <v>0</v>
      </c>
      <c r="G1072" s="11">
        <f>IF(AND($N1072&gt;' '!I$13,' '!I$13&gt;=$C1072),1,0)</f>
        <v>0</v>
      </c>
      <c r="H1072" s="11">
        <f>IF(AND($N1072&gt;' '!J$13,' '!J$13&gt;=$C1072),1,0)</f>
        <v>0</v>
      </c>
      <c r="I1072" s="11">
        <f>IF(AND($N1072&gt;' '!K$13,' '!K$13&gt;=$C1072),1,0)</f>
        <v>0</v>
      </c>
      <c r="J1072" s="11">
        <f>IF(AND($N1072&gt;' '!L$13,' '!L$13&gt;=$C1072),1,0)</f>
        <v>0</v>
      </c>
      <c r="K1072" s="11">
        <f>IF(AND($N1072&gt;' '!M$13,' '!M$13&gt;=$C1072),1,0)</f>
        <v>0</v>
      </c>
      <c r="L1072" s="11">
        <f>IF(AND($N1072&gt;' '!N$13,' '!N$13&gt;=$C1072),1,0)</f>
        <v>0</v>
      </c>
      <c r="M1072" s="11">
        <f>IF(AND($N1072&gt;' '!O$13,' '!O$13&gt;=$C1072),1,0)</f>
        <v>0</v>
      </c>
      <c r="N1072" s="25">
        <v>6160000</v>
      </c>
      <c r="O1072" s="17">
        <v>4484800</v>
      </c>
      <c r="P1072" s="17">
        <v>4484800</v>
      </c>
      <c r="Q1072" s="17">
        <v>4484800</v>
      </c>
      <c r="R1072" s="17">
        <v>4484800</v>
      </c>
      <c r="S1072" s="17">
        <v>4484800</v>
      </c>
      <c r="T1072" s="17">
        <v>4484800</v>
      </c>
      <c r="U1072" s="17">
        <v>4484800</v>
      </c>
      <c r="V1072" s="17">
        <v>4484800</v>
      </c>
      <c r="W1072" s="17">
        <v>4484800</v>
      </c>
      <c r="X1072" s="17">
        <v>4484800</v>
      </c>
    </row>
    <row r="1073" spans="2:24">
      <c r="B1073" s="20">
        <v>1</v>
      </c>
      <c r="C1073" s="25">
        <v>6160000</v>
      </c>
      <c r="D1073" s="11">
        <f>IF(AND($N1073&gt;' '!F$13,' '!F$13&gt;=$C1073),1,0)</f>
        <v>0</v>
      </c>
      <c r="E1073" s="11">
        <f>IF(AND($N1073&gt;' '!G$13,' '!G$13&gt;=$C1073),1,0)</f>
        <v>0</v>
      </c>
      <c r="F1073" s="11">
        <f>IF(AND($N1073&gt;' '!H$13,' '!H$13&gt;=$C1073),1,0)</f>
        <v>0</v>
      </c>
      <c r="G1073" s="11">
        <f>IF(AND($N1073&gt;' '!I$13,' '!I$13&gt;=$C1073),1,0)</f>
        <v>0</v>
      </c>
      <c r="H1073" s="11">
        <f>IF(AND($N1073&gt;' '!J$13,' '!J$13&gt;=$C1073),1,0)</f>
        <v>0</v>
      </c>
      <c r="I1073" s="11">
        <f>IF(AND($N1073&gt;' '!K$13,' '!K$13&gt;=$C1073),1,0)</f>
        <v>0</v>
      </c>
      <c r="J1073" s="11">
        <f>IF(AND($N1073&gt;' '!L$13,' '!L$13&gt;=$C1073),1,0)</f>
        <v>0</v>
      </c>
      <c r="K1073" s="11">
        <f>IF(AND($N1073&gt;' '!M$13,' '!M$13&gt;=$C1073),1,0)</f>
        <v>0</v>
      </c>
      <c r="L1073" s="11">
        <f>IF(AND($N1073&gt;' '!N$13,' '!N$13&gt;=$C1073),1,0)</f>
        <v>0</v>
      </c>
      <c r="M1073" s="11">
        <f>IF(AND($N1073&gt;' '!O$13,' '!O$13&gt;=$C1073),1,0)</f>
        <v>0</v>
      </c>
      <c r="N1073" s="25">
        <v>6164000</v>
      </c>
      <c r="O1073" s="17">
        <v>4488000</v>
      </c>
      <c r="P1073" s="17">
        <v>4488000</v>
      </c>
      <c r="Q1073" s="17">
        <v>4488000</v>
      </c>
      <c r="R1073" s="17">
        <v>4488000</v>
      </c>
      <c r="S1073" s="17">
        <v>4488000</v>
      </c>
      <c r="T1073" s="17">
        <v>4488000</v>
      </c>
      <c r="U1073" s="17">
        <v>4488000</v>
      </c>
      <c r="V1073" s="17">
        <v>4488000</v>
      </c>
      <c r="W1073" s="17">
        <v>4488000</v>
      </c>
      <c r="X1073" s="17">
        <v>4488000</v>
      </c>
    </row>
    <row r="1074" spans="2:24">
      <c r="B1074" s="20">
        <v>2</v>
      </c>
      <c r="C1074" s="25">
        <v>6164000</v>
      </c>
      <c r="D1074" s="11">
        <f>IF(AND($N1074&gt;' '!F$13,' '!F$13&gt;=$C1074),1,0)</f>
        <v>0</v>
      </c>
      <c r="E1074" s="11">
        <f>IF(AND($N1074&gt;' '!G$13,' '!G$13&gt;=$C1074),1,0)</f>
        <v>0</v>
      </c>
      <c r="F1074" s="11">
        <f>IF(AND($N1074&gt;' '!H$13,' '!H$13&gt;=$C1074),1,0)</f>
        <v>0</v>
      </c>
      <c r="G1074" s="11">
        <f>IF(AND($N1074&gt;' '!I$13,' '!I$13&gt;=$C1074),1,0)</f>
        <v>0</v>
      </c>
      <c r="H1074" s="11">
        <f>IF(AND($N1074&gt;' '!J$13,' '!J$13&gt;=$C1074),1,0)</f>
        <v>0</v>
      </c>
      <c r="I1074" s="11">
        <f>IF(AND($N1074&gt;' '!K$13,' '!K$13&gt;=$C1074),1,0)</f>
        <v>0</v>
      </c>
      <c r="J1074" s="11">
        <f>IF(AND($N1074&gt;' '!L$13,' '!L$13&gt;=$C1074),1,0)</f>
        <v>0</v>
      </c>
      <c r="K1074" s="11">
        <f>IF(AND($N1074&gt;' '!M$13,' '!M$13&gt;=$C1074),1,0)</f>
        <v>0</v>
      </c>
      <c r="L1074" s="11">
        <f>IF(AND($N1074&gt;' '!N$13,' '!N$13&gt;=$C1074),1,0)</f>
        <v>0</v>
      </c>
      <c r="M1074" s="11">
        <f>IF(AND($N1074&gt;' '!O$13,' '!O$13&gt;=$C1074),1,0)</f>
        <v>0</v>
      </c>
      <c r="N1074" s="25">
        <v>6168000</v>
      </c>
      <c r="O1074" s="17">
        <v>4491200</v>
      </c>
      <c r="P1074" s="17">
        <v>4491200</v>
      </c>
      <c r="Q1074" s="17">
        <v>4491200</v>
      </c>
      <c r="R1074" s="17">
        <v>4491200</v>
      </c>
      <c r="S1074" s="17">
        <v>4491200</v>
      </c>
      <c r="T1074" s="17">
        <v>4491200</v>
      </c>
      <c r="U1074" s="17">
        <v>4491200</v>
      </c>
      <c r="V1074" s="17">
        <v>4491200</v>
      </c>
      <c r="W1074" s="17">
        <v>4491200</v>
      </c>
      <c r="X1074" s="17">
        <v>4491200</v>
      </c>
    </row>
    <row r="1075" spans="2:24">
      <c r="B1075" s="20">
        <v>3</v>
      </c>
      <c r="C1075" s="26">
        <v>6168000</v>
      </c>
      <c r="D1075" s="11">
        <f>IF(AND($N1075&gt;' '!F$13,' '!F$13&gt;=$C1075),1,0)</f>
        <v>0</v>
      </c>
      <c r="E1075" s="11">
        <f>IF(AND($N1075&gt;' '!G$13,' '!G$13&gt;=$C1075),1,0)</f>
        <v>0</v>
      </c>
      <c r="F1075" s="11">
        <f>IF(AND($N1075&gt;' '!H$13,' '!H$13&gt;=$C1075),1,0)</f>
        <v>0</v>
      </c>
      <c r="G1075" s="11">
        <f>IF(AND($N1075&gt;' '!I$13,' '!I$13&gt;=$C1075),1,0)</f>
        <v>0</v>
      </c>
      <c r="H1075" s="11">
        <f>IF(AND($N1075&gt;' '!J$13,' '!J$13&gt;=$C1075),1,0)</f>
        <v>0</v>
      </c>
      <c r="I1075" s="11">
        <f>IF(AND($N1075&gt;' '!K$13,' '!K$13&gt;=$C1075),1,0)</f>
        <v>0</v>
      </c>
      <c r="J1075" s="11">
        <f>IF(AND($N1075&gt;' '!L$13,' '!L$13&gt;=$C1075),1,0)</f>
        <v>0</v>
      </c>
      <c r="K1075" s="11">
        <f>IF(AND($N1075&gt;' '!M$13,' '!M$13&gt;=$C1075),1,0)</f>
        <v>0</v>
      </c>
      <c r="L1075" s="11">
        <f>IF(AND($N1075&gt;' '!N$13,' '!N$13&gt;=$C1075),1,0)</f>
        <v>0</v>
      </c>
      <c r="M1075" s="11">
        <f>IF(AND($N1075&gt;' '!O$13,' '!O$13&gt;=$C1075),1,0)</f>
        <v>0</v>
      </c>
      <c r="N1075" s="26">
        <v>6172000</v>
      </c>
      <c r="O1075" s="17">
        <v>4494400</v>
      </c>
      <c r="P1075" s="17">
        <v>4494400</v>
      </c>
      <c r="Q1075" s="17">
        <v>4494400</v>
      </c>
      <c r="R1075" s="17">
        <v>4494400</v>
      </c>
      <c r="S1075" s="17">
        <v>4494400</v>
      </c>
      <c r="T1075" s="17">
        <v>4494400</v>
      </c>
      <c r="U1075" s="17">
        <v>4494400</v>
      </c>
      <c r="V1075" s="17">
        <v>4494400</v>
      </c>
      <c r="W1075" s="17">
        <v>4494400</v>
      </c>
      <c r="X1075" s="17">
        <v>4494400</v>
      </c>
    </row>
    <row r="1076" spans="2:24">
      <c r="B1076" s="20">
        <v>4</v>
      </c>
      <c r="C1076" s="25">
        <v>6172000</v>
      </c>
      <c r="D1076" s="11">
        <f>IF(AND($N1076&gt;' '!F$13,' '!F$13&gt;=$C1076),1,0)</f>
        <v>0</v>
      </c>
      <c r="E1076" s="11">
        <f>IF(AND($N1076&gt;' '!G$13,' '!G$13&gt;=$C1076),1,0)</f>
        <v>0</v>
      </c>
      <c r="F1076" s="11">
        <f>IF(AND($N1076&gt;' '!H$13,' '!H$13&gt;=$C1076),1,0)</f>
        <v>0</v>
      </c>
      <c r="G1076" s="11">
        <f>IF(AND($N1076&gt;' '!I$13,' '!I$13&gt;=$C1076),1,0)</f>
        <v>0</v>
      </c>
      <c r="H1076" s="11">
        <f>IF(AND($N1076&gt;' '!J$13,' '!J$13&gt;=$C1076),1,0)</f>
        <v>0</v>
      </c>
      <c r="I1076" s="11">
        <f>IF(AND($N1076&gt;' '!K$13,' '!K$13&gt;=$C1076),1,0)</f>
        <v>0</v>
      </c>
      <c r="J1076" s="11">
        <f>IF(AND($N1076&gt;' '!L$13,' '!L$13&gt;=$C1076),1,0)</f>
        <v>0</v>
      </c>
      <c r="K1076" s="11">
        <f>IF(AND($N1076&gt;' '!M$13,' '!M$13&gt;=$C1076),1,0)</f>
        <v>0</v>
      </c>
      <c r="L1076" s="11">
        <f>IF(AND($N1076&gt;' '!N$13,' '!N$13&gt;=$C1076),1,0)</f>
        <v>0</v>
      </c>
      <c r="M1076" s="11">
        <f>IF(AND($N1076&gt;' '!O$13,' '!O$13&gt;=$C1076),1,0)</f>
        <v>0</v>
      </c>
      <c r="N1076" s="25">
        <v>6176000</v>
      </c>
      <c r="O1076" s="17">
        <v>4497600</v>
      </c>
      <c r="P1076" s="17">
        <v>4497600</v>
      </c>
      <c r="Q1076" s="17">
        <v>4497600</v>
      </c>
      <c r="R1076" s="17">
        <v>4497600</v>
      </c>
      <c r="S1076" s="17">
        <v>4497600</v>
      </c>
      <c r="T1076" s="17">
        <v>4497600</v>
      </c>
      <c r="U1076" s="17">
        <v>4497600</v>
      </c>
      <c r="V1076" s="17">
        <v>4497600</v>
      </c>
      <c r="W1076" s="17">
        <v>4497600</v>
      </c>
      <c r="X1076" s="17">
        <v>4497600</v>
      </c>
    </row>
    <row r="1077" spans="2:24">
      <c r="B1077" s="18">
        <v>5</v>
      </c>
      <c r="C1077" s="25">
        <v>6176000</v>
      </c>
      <c r="D1077" s="11">
        <f>IF(AND($N1077&gt;' '!F$13,' '!F$13&gt;=$C1077),1,0)</f>
        <v>0</v>
      </c>
      <c r="E1077" s="11">
        <f>IF(AND($N1077&gt;' '!G$13,' '!G$13&gt;=$C1077),1,0)</f>
        <v>0</v>
      </c>
      <c r="F1077" s="11">
        <f>IF(AND($N1077&gt;' '!H$13,' '!H$13&gt;=$C1077),1,0)</f>
        <v>0</v>
      </c>
      <c r="G1077" s="11">
        <f>IF(AND($N1077&gt;' '!I$13,' '!I$13&gt;=$C1077),1,0)</f>
        <v>0</v>
      </c>
      <c r="H1077" s="11">
        <f>IF(AND($N1077&gt;' '!J$13,' '!J$13&gt;=$C1077),1,0)</f>
        <v>0</v>
      </c>
      <c r="I1077" s="11">
        <f>IF(AND($N1077&gt;' '!K$13,' '!K$13&gt;=$C1077),1,0)</f>
        <v>0</v>
      </c>
      <c r="J1077" s="11">
        <f>IF(AND($N1077&gt;' '!L$13,' '!L$13&gt;=$C1077),1,0)</f>
        <v>0</v>
      </c>
      <c r="K1077" s="11">
        <f>IF(AND($N1077&gt;' '!M$13,' '!M$13&gt;=$C1077),1,0)</f>
        <v>0</v>
      </c>
      <c r="L1077" s="11">
        <f>IF(AND($N1077&gt;' '!N$13,' '!N$13&gt;=$C1077),1,0)</f>
        <v>0</v>
      </c>
      <c r="M1077" s="11">
        <f>IF(AND($N1077&gt;' '!O$13,' '!O$13&gt;=$C1077),1,0)</f>
        <v>0</v>
      </c>
      <c r="N1077" s="25">
        <v>6180000</v>
      </c>
      <c r="O1077" s="17">
        <v>4500800</v>
      </c>
      <c r="P1077" s="17">
        <v>4500800</v>
      </c>
      <c r="Q1077" s="17">
        <v>4500800</v>
      </c>
      <c r="R1077" s="17">
        <v>4500800</v>
      </c>
      <c r="S1077" s="17">
        <v>4500800</v>
      </c>
      <c r="T1077" s="17">
        <v>4500800</v>
      </c>
      <c r="U1077" s="17">
        <v>4500800</v>
      </c>
      <c r="V1077" s="17">
        <v>4500800</v>
      </c>
      <c r="W1077" s="17">
        <v>4500800</v>
      </c>
      <c r="X1077" s="17">
        <v>4500800</v>
      </c>
    </row>
    <row r="1078" spans="2:24">
      <c r="B1078" s="20">
        <v>1</v>
      </c>
      <c r="C1078" s="25">
        <v>6180000</v>
      </c>
      <c r="D1078" s="11">
        <f>IF(AND($N1078&gt;' '!F$13,' '!F$13&gt;=$C1078),1,0)</f>
        <v>0</v>
      </c>
      <c r="E1078" s="11">
        <f>IF(AND($N1078&gt;' '!G$13,' '!G$13&gt;=$C1078),1,0)</f>
        <v>0</v>
      </c>
      <c r="F1078" s="11">
        <f>IF(AND($N1078&gt;' '!H$13,' '!H$13&gt;=$C1078),1,0)</f>
        <v>0</v>
      </c>
      <c r="G1078" s="11">
        <f>IF(AND($N1078&gt;' '!I$13,' '!I$13&gt;=$C1078),1,0)</f>
        <v>0</v>
      </c>
      <c r="H1078" s="11">
        <f>IF(AND($N1078&gt;' '!J$13,' '!J$13&gt;=$C1078),1,0)</f>
        <v>0</v>
      </c>
      <c r="I1078" s="11">
        <f>IF(AND($N1078&gt;' '!K$13,' '!K$13&gt;=$C1078),1,0)</f>
        <v>0</v>
      </c>
      <c r="J1078" s="11">
        <f>IF(AND($N1078&gt;' '!L$13,' '!L$13&gt;=$C1078),1,0)</f>
        <v>0</v>
      </c>
      <c r="K1078" s="11">
        <f>IF(AND($N1078&gt;' '!M$13,' '!M$13&gt;=$C1078),1,0)</f>
        <v>0</v>
      </c>
      <c r="L1078" s="11">
        <f>IF(AND($N1078&gt;' '!N$13,' '!N$13&gt;=$C1078),1,0)</f>
        <v>0</v>
      </c>
      <c r="M1078" s="11">
        <f>IF(AND($N1078&gt;' '!O$13,' '!O$13&gt;=$C1078),1,0)</f>
        <v>0</v>
      </c>
      <c r="N1078" s="25">
        <v>6184000</v>
      </c>
      <c r="O1078" s="17">
        <v>4504000</v>
      </c>
      <c r="P1078" s="17">
        <v>4504000</v>
      </c>
      <c r="Q1078" s="17">
        <v>4504000</v>
      </c>
      <c r="R1078" s="17">
        <v>4504000</v>
      </c>
      <c r="S1078" s="17">
        <v>4504000</v>
      </c>
      <c r="T1078" s="17">
        <v>4504000</v>
      </c>
      <c r="U1078" s="17">
        <v>4504000</v>
      </c>
      <c r="V1078" s="17">
        <v>4504000</v>
      </c>
      <c r="W1078" s="17">
        <v>4504000</v>
      </c>
      <c r="X1078" s="17">
        <v>4504000</v>
      </c>
    </row>
    <row r="1079" spans="2:24">
      <c r="B1079" s="20">
        <v>2</v>
      </c>
      <c r="C1079" s="25">
        <v>6184000</v>
      </c>
      <c r="D1079" s="11">
        <f>IF(AND($N1079&gt;' '!F$13,' '!F$13&gt;=$C1079),1,0)</f>
        <v>0</v>
      </c>
      <c r="E1079" s="11">
        <f>IF(AND($N1079&gt;' '!G$13,' '!G$13&gt;=$C1079),1,0)</f>
        <v>0</v>
      </c>
      <c r="F1079" s="11">
        <f>IF(AND($N1079&gt;' '!H$13,' '!H$13&gt;=$C1079),1,0)</f>
        <v>0</v>
      </c>
      <c r="G1079" s="11">
        <f>IF(AND($N1079&gt;' '!I$13,' '!I$13&gt;=$C1079),1,0)</f>
        <v>0</v>
      </c>
      <c r="H1079" s="11">
        <f>IF(AND($N1079&gt;' '!J$13,' '!J$13&gt;=$C1079),1,0)</f>
        <v>0</v>
      </c>
      <c r="I1079" s="11">
        <f>IF(AND($N1079&gt;' '!K$13,' '!K$13&gt;=$C1079),1,0)</f>
        <v>0</v>
      </c>
      <c r="J1079" s="11">
        <f>IF(AND($N1079&gt;' '!L$13,' '!L$13&gt;=$C1079),1,0)</f>
        <v>0</v>
      </c>
      <c r="K1079" s="11">
        <f>IF(AND($N1079&gt;' '!M$13,' '!M$13&gt;=$C1079),1,0)</f>
        <v>0</v>
      </c>
      <c r="L1079" s="11">
        <f>IF(AND($N1079&gt;' '!N$13,' '!N$13&gt;=$C1079),1,0)</f>
        <v>0</v>
      </c>
      <c r="M1079" s="11">
        <f>IF(AND($N1079&gt;' '!O$13,' '!O$13&gt;=$C1079),1,0)</f>
        <v>0</v>
      </c>
      <c r="N1079" s="25">
        <v>6188000</v>
      </c>
      <c r="O1079" s="17">
        <v>4507200</v>
      </c>
      <c r="P1079" s="17">
        <v>4507200</v>
      </c>
      <c r="Q1079" s="17">
        <v>4507200</v>
      </c>
      <c r="R1079" s="17">
        <v>4507200</v>
      </c>
      <c r="S1079" s="17">
        <v>4507200</v>
      </c>
      <c r="T1079" s="17">
        <v>4507200</v>
      </c>
      <c r="U1079" s="17">
        <v>4507200</v>
      </c>
      <c r="V1079" s="17">
        <v>4507200</v>
      </c>
      <c r="W1079" s="17">
        <v>4507200</v>
      </c>
      <c r="X1079" s="17">
        <v>4507200</v>
      </c>
    </row>
    <row r="1080" spans="2:24">
      <c r="B1080" s="20">
        <v>3</v>
      </c>
      <c r="C1080" s="26">
        <v>6188000</v>
      </c>
      <c r="D1080" s="11">
        <f>IF(AND($N1080&gt;' '!F$13,' '!F$13&gt;=$C1080),1,0)</f>
        <v>0</v>
      </c>
      <c r="E1080" s="11">
        <f>IF(AND($N1080&gt;' '!G$13,' '!G$13&gt;=$C1080),1,0)</f>
        <v>0</v>
      </c>
      <c r="F1080" s="11">
        <f>IF(AND($N1080&gt;' '!H$13,' '!H$13&gt;=$C1080),1,0)</f>
        <v>0</v>
      </c>
      <c r="G1080" s="11">
        <f>IF(AND($N1080&gt;' '!I$13,' '!I$13&gt;=$C1080),1,0)</f>
        <v>0</v>
      </c>
      <c r="H1080" s="11">
        <f>IF(AND($N1080&gt;' '!J$13,' '!J$13&gt;=$C1080),1,0)</f>
        <v>0</v>
      </c>
      <c r="I1080" s="11">
        <f>IF(AND($N1080&gt;' '!K$13,' '!K$13&gt;=$C1080),1,0)</f>
        <v>0</v>
      </c>
      <c r="J1080" s="11">
        <f>IF(AND($N1080&gt;' '!L$13,' '!L$13&gt;=$C1080),1,0)</f>
        <v>0</v>
      </c>
      <c r="K1080" s="11">
        <f>IF(AND($N1080&gt;' '!M$13,' '!M$13&gt;=$C1080),1,0)</f>
        <v>0</v>
      </c>
      <c r="L1080" s="11">
        <f>IF(AND($N1080&gt;' '!N$13,' '!N$13&gt;=$C1080),1,0)</f>
        <v>0</v>
      </c>
      <c r="M1080" s="11">
        <f>IF(AND($N1080&gt;' '!O$13,' '!O$13&gt;=$C1080),1,0)</f>
        <v>0</v>
      </c>
      <c r="N1080" s="26">
        <v>6192000</v>
      </c>
      <c r="O1080" s="17">
        <v>4510400</v>
      </c>
      <c r="P1080" s="17">
        <v>4510400</v>
      </c>
      <c r="Q1080" s="17">
        <v>4510400</v>
      </c>
      <c r="R1080" s="17">
        <v>4510400</v>
      </c>
      <c r="S1080" s="17">
        <v>4510400</v>
      </c>
      <c r="T1080" s="17">
        <v>4510400</v>
      </c>
      <c r="U1080" s="17">
        <v>4510400</v>
      </c>
      <c r="V1080" s="17">
        <v>4510400</v>
      </c>
      <c r="W1080" s="17">
        <v>4510400</v>
      </c>
      <c r="X1080" s="17">
        <v>4510400</v>
      </c>
    </row>
    <row r="1081" spans="2:24">
      <c r="B1081" s="20">
        <v>4</v>
      </c>
      <c r="C1081" s="25">
        <v>6192000</v>
      </c>
      <c r="D1081" s="11">
        <f>IF(AND($N1081&gt;' '!F$13,' '!F$13&gt;=$C1081),1,0)</f>
        <v>0</v>
      </c>
      <c r="E1081" s="11">
        <f>IF(AND($N1081&gt;' '!G$13,' '!G$13&gt;=$C1081),1,0)</f>
        <v>0</v>
      </c>
      <c r="F1081" s="11">
        <f>IF(AND($N1081&gt;' '!H$13,' '!H$13&gt;=$C1081),1,0)</f>
        <v>0</v>
      </c>
      <c r="G1081" s="11">
        <f>IF(AND($N1081&gt;' '!I$13,' '!I$13&gt;=$C1081),1,0)</f>
        <v>0</v>
      </c>
      <c r="H1081" s="11">
        <f>IF(AND($N1081&gt;' '!J$13,' '!J$13&gt;=$C1081),1,0)</f>
        <v>0</v>
      </c>
      <c r="I1081" s="11">
        <f>IF(AND($N1081&gt;' '!K$13,' '!K$13&gt;=$C1081),1,0)</f>
        <v>0</v>
      </c>
      <c r="J1081" s="11">
        <f>IF(AND($N1081&gt;' '!L$13,' '!L$13&gt;=$C1081),1,0)</f>
        <v>0</v>
      </c>
      <c r="K1081" s="11">
        <f>IF(AND($N1081&gt;' '!M$13,' '!M$13&gt;=$C1081),1,0)</f>
        <v>0</v>
      </c>
      <c r="L1081" s="11">
        <f>IF(AND($N1081&gt;' '!N$13,' '!N$13&gt;=$C1081),1,0)</f>
        <v>0</v>
      </c>
      <c r="M1081" s="11">
        <f>IF(AND($N1081&gt;' '!O$13,' '!O$13&gt;=$C1081),1,0)</f>
        <v>0</v>
      </c>
      <c r="N1081" s="25">
        <v>6196000</v>
      </c>
      <c r="O1081" s="17">
        <v>4513600</v>
      </c>
      <c r="P1081" s="17">
        <v>4513600</v>
      </c>
      <c r="Q1081" s="17">
        <v>4513600</v>
      </c>
      <c r="R1081" s="17">
        <v>4513600</v>
      </c>
      <c r="S1081" s="17">
        <v>4513600</v>
      </c>
      <c r="T1081" s="17">
        <v>4513600</v>
      </c>
      <c r="U1081" s="17">
        <v>4513600</v>
      </c>
      <c r="V1081" s="17">
        <v>4513600</v>
      </c>
      <c r="W1081" s="17">
        <v>4513600</v>
      </c>
      <c r="X1081" s="17">
        <v>4513600</v>
      </c>
    </row>
    <row r="1082" spans="2:24">
      <c r="B1082" s="18">
        <v>5</v>
      </c>
      <c r="C1082" s="25">
        <v>6196000</v>
      </c>
      <c r="D1082" s="11">
        <f>IF(AND($N1082&gt;' '!F$13,' '!F$13&gt;=$C1082),1,0)</f>
        <v>0</v>
      </c>
      <c r="E1082" s="11">
        <f>IF(AND($N1082&gt;' '!G$13,' '!G$13&gt;=$C1082),1,0)</f>
        <v>0</v>
      </c>
      <c r="F1082" s="11">
        <f>IF(AND($N1082&gt;' '!H$13,' '!H$13&gt;=$C1082),1,0)</f>
        <v>0</v>
      </c>
      <c r="G1082" s="11">
        <f>IF(AND($N1082&gt;' '!I$13,' '!I$13&gt;=$C1082),1,0)</f>
        <v>0</v>
      </c>
      <c r="H1082" s="11">
        <f>IF(AND($N1082&gt;' '!J$13,' '!J$13&gt;=$C1082),1,0)</f>
        <v>0</v>
      </c>
      <c r="I1082" s="11">
        <f>IF(AND($N1082&gt;' '!K$13,' '!K$13&gt;=$C1082),1,0)</f>
        <v>0</v>
      </c>
      <c r="J1082" s="11">
        <f>IF(AND($N1082&gt;' '!L$13,' '!L$13&gt;=$C1082),1,0)</f>
        <v>0</v>
      </c>
      <c r="K1082" s="11">
        <f>IF(AND($N1082&gt;' '!M$13,' '!M$13&gt;=$C1082),1,0)</f>
        <v>0</v>
      </c>
      <c r="L1082" s="11">
        <f>IF(AND($N1082&gt;' '!N$13,' '!N$13&gt;=$C1082),1,0)</f>
        <v>0</v>
      </c>
      <c r="M1082" s="11">
        <f>IF(AND($N1082&gt;' '!O$13,' '!O$13&gt;=$C1082),1,0)</f>
        <v>0</v>
      </c>
      <c r="N1082" s="25">
        <v>6200000</v>
      </c>
      <c r="O1082" s="17">
        <v>4516800</v>
      </c>
      <c r="P1082" s="17">
        <v>4516800</v>
      </c>
      <c r="Q1082" s="17">
        <v>4516800</v>
      </c>
      <c r="R1082" s="17">
        <v>4516800</v>
      </c>
      <c r="S1082" s="17">
        <v>4516800</v>
      </c>
      <c r="T1082" s="17">
        <v>4516800</v>
      </c>
      <c r="U1082" s="17">
        <v>4516800</v>
      </c>
      <c r="V1082" s="17">
        <v>4516800</v>
      </c>
      <c r="W1082" s="17">
        <v>4516800</v>
      </c>
      <c r="X1082" s="17">
        <v>4516800</v>
      </c>
    </row>
    <row r="1083" spans="2:24">
      <c r="B1083" s="20">
        <v>1</v>
      </c>
      <c r="C1083" s="25">
        <v>6200000</v>
      </c>
      <c r="D1083" s="11">
        <f>IF(AND($N1083&gt;' '!F$13,' '!F$13&gt;=$C1083),1,0)</f>
        <v>0</v>
      </c>
      <c r="E1083" s="11">
        <f>IF(AND($N1083&gt;' '!G$13,' '!G$13&gt;=$C1083),1,0)</f>
        <v>0</v>
      </c>
      <c r="F1083" s="11">
        <f>IF(AND($N1083&gt;' '!H$13,' '!H$13&gt;=$C1083),1,0)</f>
        <v>0</v>
      </c>
      <c r="G1083" s="11">
        <f>IF(AND($N1083&gt;' '!I$13,' '!I$13&gt;=$C1083),1,0)</f>
        <v>0</v>
      </c>
      <c r="H1083" s="11">
        <f>IF(AND($N1083&gt;' '!J$13,' '!J$13&gt;=$C1083),1,0)</f>
        <v>0</v>
      </c>
      <c r="I1083" s="11">
        <f>IF(AND($N1083&gt;' '!K$13,' '!K$13&gt;=$C1083),1,0)</f>
        <v>0</v>
      </c>
      <c r="J1083" s="11">
        <f>IF(AND($N1083&gt;' '!L$13,' '!L$13&gt;=$C1083),1,0)</f>
        <v>0</v>
      </c>
      <c r="K1083" s="11">
        <f>IF(AND($N1083&gt;' '!M$13,' '!M$13&gt;=$C1083),1,0)</f>
        <v>0</v>
      </c>
      <c r="L1083" s="11">
        <f>IF(AND($N1083&gt;' '!N$13,' '!N$13&gt;=$C1083),1,0)</f>
        <v>0</v>
      </c>
      <c r="M1083" s="11">
        <f>IF(AND($N1083&gt;' '!O$13,' '!O$13&gt;=$C1083),1,0)</f>
        <v>0</v>
      </c>
      <c r="N1083" s="25">
        <v>6204000</v>
      </c>
      <c r="O1083" s="17">
        <v>4520000</v>
      </c>
      <c r="P1083" s="17">
        <v>4520000</v>
      </c>
      <c r="Q1083" s="17">
        <v>4520000</v>
      </c>
      <c r="R1083" s="17">
        <v>4520000</v>
      </c>
      <c r="S1083" s="17">
        <v>4520000</v>
      </c>
      <c r="T1083" s="17">
        <v>4520000</v>
      </c>
      <c r="U1083" s="17">
        <v>4520000</v>
      </c>
      <c r="V1083" s="17">
        <v>4520000</v>
      </c>
      <c r="W1083" s="17">
        <v>4520000</v>
      </c>
      <c r="X1083" s="17">
        <v>4520000</v>
      </c>
    </row>
    <row r="1084" spans="2:24">
      <c r="B1084" s="20">
        <v>2</v>
      </c>
      <c r="C1084" s="25">
        <v>6204000</v>
      </c>
      <c r="D1084" s="11">
        <f>IF(AND($N1084&gt;' '!F$13,' '!F$13&gt;=$C1084),1,0)</f>
        <v>0</v>
      </c>
      <c r="E1084" s="11">
        <f>IF(AND($N1084&gt;' '!G$13,' '!G$13&gt;=$C1084),1,0)</f>
        <v>0</v>
      </c>
      <c r="F1084" s="11">
        <f>IF(AND($N1084&gt;' '!H$13,' '!H$13&gt;=$C1084),1,0)</f>
        <v>0</v>
      </c>
      <c r="G1084" s="11">
        <f>IF(AND($N1084&gt;' '!I$13,' '!I$13&gt;=$C1084),1,0)</f>
        <v>0</v>
      </c>
      <c r="H1084" s="11">
        <f>IF(AND($N1084&gt;' '!J$13,' '!J$13&gt;=$C1084),1,0)</f>
        <v>0</v>
      </c>
      <c r="I1084" s="11">
        <f>IF(AND($N1084&gt;' '!K$13,' '!K$13&gt;=$C1084),1,0)</f>
        <v>0</v>
      </c>
      <c r="J1084" s="11">
        <f>IF(AND($N1084&gt;' '!L$13,' '!L$13&gt;=$C1084),1,0)</f>
        <v>0</v>
      </c>
      <c r="K1084" s="11">
        <f>IF(AND($N1084&gt;' '!M$13,' '!M$13&gt;=$C1084),1,0)</f>
        <v>0</v>
      </c>
      <c r="L1084" s="11">
        <f>IF(AND($N1084&gt;' '!N$13,' '!N$13&gt;=$C1084),1,0)</f>
        <v>0</v>
      </c>
      <c r="M1084" s="11">
        <f>IF(AND($N1084&gt;' '!O$13,' '!O$13&gt;=$C1084),1,0)</f>
        <v>0</v>
      </c>
      <c r="N1084" s="25">
        <v>6208000</v>
      </c>
      <c r="O1084" s="17">
        <v>4523200</v>
      </c>
      <c r="P1084" s="17">
        <v>4523200</v>
      </c>
      <c r="Q1084" s="17">
        <v>4523200</v>
      </c>
      <c r="R1084" s="17">
        <v>4523200</v>
      </c>
      <c r="S1084" s="17">
        <v>4523200</v>
      </c>
      <c r="T1084" s="17">
        <v>4523200</v>
      </c>
      <c r="U1084" s="17">
        <v>4523200</v>
      </c>
      <c r="V1084" s="17">
        <v>4523200</v>
      </c>
      <c r="W1084" s="17">
        <v>4523200</v>
      </c>
      <c r="X1084" s="17">
        <v>4523200</v>
      </c>
    </row>
    <row r="1085" spans="2:24">
      <c r="B1085" s="20">
        <v>3</v>
      </c>
      <c r="C1085" s="26">
        <v>6208000</v>
      </c>
      <c r="D1085" s="11">
        <f>IF(AND($N1085&gt;' '!F$13,' '!F$13&gt;=$C1085),1,0)</f>
        <v>0</v>
      </c>
      <c r="E1085" s="11">
        <f>IF(AND($N1085&gt;' '!G$13,' '!G$13&gt;=$C1085),1,0)</f>
        <v>0</v>
      </c>
      <c r="F1085" s="11">
        <f>IF(AND($N1085&gt;' '!H$13,' '!H$13&gt;=$C1085),1,0)</f>
        <v>0</v>
      </c>
      <c r="G1085" s="11">
        <f>IF(AND($N1085&gt;' '!I$13,' '!I$13&gt;=$C1085),1,0)</f>
        <v>0</v>
      </c>
      <c r="H1085" s="11">
        <f>IF(AND($N1085&gt;' '!J$13,' '!J$13&gt;=$C1085),1,0)</f>
        <v>0</v>
      </c>
      <c r="I1085" s="11">
        <f>IF(AND($N1085&gt;' '!K$13,' '!K$13&gt;=$C1085),1,0)</f>
        <v>0</v>
      </c>
      <c r="J1085" s="11">
        <f>IF(AND($N1085&gt;' '!L$13,' '!L$13&gt;=$C1085),1,0)</f>
        <v>0</v>
      </c>
      <c r="K1085" s="11">
        <f>IF(AND($N1085&gt;' '!M$13,' '!M$13&gt;=$C1085),1,0)</f>
        <v>0</v>
      </c>
      <c r="L1085" s="11">
        <f>IF(AND($N1085&gt;' '!N$13,' '!N$13&gt;=$C1085),1,0)</f>
        <v>0</v>
      </c>
      <c r="M1085" s="11">
        <f>IF(AND($N1085&gt;' '!O$13,' '!O$13&gt;=$C1085),1,0)</f>
        <v>0</v>
      </c>
      <c r="N1085" s="26">
        <v>6212000</v>
      </c>
      <c r="O1085" s="17">
        <v>4526400</v>
      </c>
      <c r="P1085" s="17">
        <v>4526400</v>
      </c>
      <c r="Q1085" s="17">
        <v>4526400</v>
      </c>
      <c r="R1085" s="17">
        <v>4526400</v>
      </c>
      <c r="S1085" s="17">
        <v>4526400</v>
      </c>
      <c r="T1085" s="17">
        <v>4526400</v>
      </c>
      <c r="U1085" s="17">
        <v>4526400</v>
      </c>
      <c r="V1085" s="17">
        <v>4526400</v>
      </c>
      <c r="W1085" s="17">
        <v>4526400</v>
      </c>
      <c r="X1085" s="17">
        <v>4526400</v>
      </c>
    </row>
    <row r="1086" spans="2:24">
      <c r="B1086" s="20">
        <v>4</v>
      </c>
      <c r="C1086" s="25">
        <v>6212000</v>
      </c>
      <c r="D1086" s="11">
        <f>IF(AND($N1086&gt;' '!F$13,' '!F$13&gt;=$C1086),1,0)</f>
        <v>0</v>
      </c>
      <c r="E1086" s="11">
        <f>IF(AND($N1086&gt;' '!G$13,' '!G$13&gt;=$C1086),1,0)</f>
        <v>0</v>
      </c>
      <c r="F1086" s="11">
        <f>IF(AND($N1086&gt;' '!H$13,' '!H$13&gt;=$C1086),1,0)</f>
        <v>0</v>
      </c>
      <c r="G1086" s="11">
        <f>IF(AND($N1086&gt;' '!I$13,' '!I$13&gt;=$C1086),1,0)</f>
        <v>0</v>
      </c>
      <c r="H1086" s="11">
        <f>IF(AND($N1086&gt;' '!J$13,' '!J$13&gt;=$C1086),1,0)</f>
        <v>0</v>
      </c>
      <c r="I1086" s="11">
        <f>IF(AND($N1086&gt;' '!K$13,' '!K$13&gt;=$C1086),1,0)</f>
        <v>0</v>
      </c>
      <c r="J1086" s="11">
        <f>IF(AND($N1086&gt;' '!L$13,' '!L$13&gt;=$C1086),1,0)</f>
        <v>0</v>
      </c>
      <c r="K1086" s="11">
        <f>IF(AND($N1086&gt;' '!M$13,' '!M$13&gt;=$C1086),1,0)</f>
        <v>0</v>
      </c>
      <c r="L1086" s="11">
        <f>IF(AND($N1086&gt;' '!N$13,' '!N$13&gt;=$C1086),1,0)</f>
        <v>0</v>
      </c>
      <c r="M1086" s="11">
        <f>IF(AND($N1086&gt;' '!O$13,' '!O$13&gt;=$C1086),1,0)</f>
        <v>0</v>
      </c>
      <c r="N1086" s="25">
        <v>6216000</v>
      </c>
      <c r="O1086" s="17">
        <v>4529600</v>
      </c>
      <c r="P1086" s="17">
        <v>4529600</v>
      </c>
      <c r="Q1086" s="17">
        <v>4529600</v>
      </c>
      <c r="R1086" s="17">
        <v>4529600</v>
      </c>
      <c r="S1086" s="17">
        <v>4529600</v>
      </c>
      <c r="T1086" s="17">
        <v>4529600</v>
      </c>
      <c r="U1086" s="17">
        <v>4529600</v>
      </c>
      <c r="V1086" s="17">
        <v>4529600</v>
      </c>
      <c r="W1086" s="17">
        <v>4529600</v>
      </c>
      <c r="X1086" s="17">
        <v>4529600</v>
      </c>
    </row>
    <row r="1087" spans="2:24">
      <c r="B1087" s="18">
        <v>5</v>
      </c>
      <c r="C1087" s="25">
        <v>6216000</v>
      </c>
      <c r="D1087" s="11">
        <f>IF(AND($N1087&gt;' '!F$13,' '!F$13&gt;=$C1087),1,0)</f>
        <v>0</v>
      </c>
      <c r="E1087" s="11">
        <f>IF(AND($N1087&gt;' '!G$13,' '!G$13&gt;=$C1087),1,0)</f>
        <v>0</v>
      </c>
      <c r="F1087" s="11">
        <f>IF(AND($N1087&gt;' '!H$13,' '!H$13&gt;=$C1087),1,0)</f>
        <v>0</v>
      </c>
      <c r="G1087" s="11">
        <f>IF(AND($N1087&gt;' '!I$13,' '!I$13&gt;=$C1087),1,0)</f>
        <v>0</v>
      </c>
      <c r="H1087" s="11">
        <f>IF(AND($N1087&gt;' '!J$13,' '!J$13&gt;=$C1087),1,0)</f>
        <v>0</v>
      </c>
      <c r="I1087" s="11">
        <f>IF(AND($N1087&gt;' '!K$13,' '!K$13&gt;=$C1087),1,0)</f>
        <v>0</v>
      </c>
      <c r="J1087" s="11">
        <f>IF(AND($N1087&gt;' '!L$13,' '!L$13&gt;=$C1087),1,0)</f>
        <v>0</v>
      </c>
      <c r="K1087" s="11">
        <f>IF(AND($N1087&gt;' '!M$13,' '!M$13&gt;=$C1087),1,0)</f>
        <v>0</v>
      </c>
      <c r="L1087" s="11">
        <f>IF(AND($N1087&gt;' '!N$13,' '!N$13&gt;=$C1087),1,0)</f>
        <v>0</v>
      </c>
      <c r="M1087" s="11">
        <f>IF(AND($N1087&gt;' '!O$13,' '!O$13&gt;=$C1087),1,0)</f>
        <v>0</v>
      </c>
      <c r="N1087" s="25">
        <v>6220000</v>
      </c>
      <c r="O1087" s="17">
        <v>4532800</v>
      </c>
      <c r="P1087" s="17">
        <v>4532800</v>
      </c>
      <c r="Q1087" s="17">
        <v>4532800</v>
      </c>
      <c r="R1087" s="17">
        <v>4532800</v>
      </c>
      <c r="S1087" s="17">
        <v>4532800</v>
      </c>
      <c r="T1087" s="17">
        <v>4532800</v>
      </c>
      <c r="U1087" s="17">
        <v>4532800</v>
      </c>
      <c r="V1087" s="17">
        <v>4532800</v>
      </c>
      <c r="W1087" s="17">
        <v>4532800</v>
      </c>
      <c r="X1087" s="17">
        <v>4532800</v>
      </c>
    </row>
    <row r="1088" spans="2:24">
      <c r="B1088" s="20">
        <v>1</v>
      </c>
      <c r="C1088" s="25">
        <v>6220000</v>
      </c>
      <c r="D1088" s="11">
        <f>IF(AND($N1088&gt;' '!F$13,' '!F$13&gt;=$C1088),1,0)</f>
        <v>0</v>
      </c>
      <c r="E1088" s="11">
        <f>IF(AND($N1088&gt;' '!G$13,' '!G$13&gt;=$C1088),1,0)</f>
        <v>0</v>
      </c>
      <c r="F1088" s="11">
        <f>IF(AND($N1088&gt;' '!H$13,' '!H$13&gt;=$C1088),1,0)</f>
        <v>0</v>
      </c>
      <c r="G1088" s="11">
        <f>IF(AND($N1088&gt;' '!I$13,' '!I$13&gt;=$C1088),1,0)</f>
        <v>0</v>
      </c>
      <c r="H1088" s="11">
        <f>IF(AND($N1088&gt;' '!J$13,' '!J$13&gt;=$C1088),1,0)</f>
        <v>0</v>
      </c>
      <c r="I1088" s="11">
        <f>IF(AND($N1088&gt;' '!K$13,' '!K$13&gt;=$C1088),1,0)</f>
        <v>0</v>
      </c>
      <c r="J1088" s="11">
        <f>IF(AND($N1088&gt;' '!L$13,' '!L$13&gt;=$C1088),1,0)</f>
        <v>0</v>
      </c>
      <c r="K1088" s="11">
        <f>IF(AND($N1088&gt;' '!M$13,' '!M$13&gt;=$C1088),1,0)</f>
        <v>0</v>
      </c>
      <c r="L1088" s="11">
        <f>IF(AND($N1088&gt;' '!N$13,' '!N$13&gt;=$C1088),1,0)</f>
        <v>0</v>
      </c>
      <c r="M1088" s="11">
        <f>IF(AND($N1088&gt;' '!O$13,' '!O$13&gt;=$C1088),1,0)</f>
        <v>0</v>
      </c>
      <c r="N1088" s="25">
        <v>6224000</v>
      </c>
      <c r="O1088" s="17">
        <v>4536000</v>
      </c>
      <c r="P1088" s="17">
        <v>4536000</v>
      </c>
      <c r="Q1088" s="17">
        <v>4536000</v>
      </c>
      <c r="R1088" s="17">
        <v>4536000</v>
      </c>
      <c r="S1088" s="17">
        <v>4536000</v>
      </c>
      <c r="T1088" s="17">
        <v>4536000</v>
      </c>
      <c r="U1088" s="17">
        <v>4536000</v>
      </c>
      <c r="V1088" s="17">
        <v>4536000</v>
      </c>
      <c r="W1088" s="17">
        <v>4536000</v>
      </c>
      <c r="X1088" s="17">
        <v>4536000</v>
      </c>
    </row>
    <row r="1089" spans="2:24">
      <c r="B1089" s="20">
        <v>2</v>
      </c>
      <c r="C1089" s="25">
        <v>6224000</v>
      </c>
      <c r="D1089" s="11">
        <f>IF(AND($N1089&gt;' '!F$13,' '!F$13&gt;=$C1089),1,0)</f>
        <v>0</v>
      </c>
      <c r="E1089" s="11">
        <f>IF(AND($N1089&gt;' '!G$13,' '!G$13&gt;=$C1089),1,0)</f>
        <v>0</v>
      </c>
      <c r="F1089" s="11">
        <f>IF(AND($N1089&gt;' '!H$13,' '!H$13&gt;=$C1089),1,0)</f>
        <v>0</v>
      </c>
      <c r="G1089" s="11">
        <f>IF(AND($N1089&gt;' '!I$13,' '!I$13&gt;=$C1089),1,0)</f>
        <v>0</v>
      </c>
      <c r="H1089" s="11">
        <f>IF(AND($N1089&gt;' '!J$13,' '!J$13&gt;=$C1089),1,0)</f>
        <v>0</v>
      </c>
      <c r="I1089" s="11">
        <f>IF(AND($N1089&gt;' '!K$13,' '!K$13&gt;=$C1089),1,0)</f>
        <v>0</v>
      </c>
      <c r="J1089" s="11">
        <f>IF(AND($N1089&gt;' '!L$13,' '!L$13&gt;=$C1089),1,0)</f>
        <v>0</v>
      </c>
      <c r="K1089" s="11">
        <f>IF(AND($N1089&gt;' '!M$13,' '!M$13&gt;=$C1089),1,0)</f>
        <v>0</v>
      </c>
      <c r="L1089" s="11">
        <f>IF(AND($N1089&gt;' '!N$13,' '!N$13&gt;=$C1089),1,0)</f>
        <v>0</v>
      </c>
      <c r="M1089" s="11">
        <f>IF(AND($N1089&gt;' '!O$13,' '!O$13&gt;=$C1089),1,0)</f>
        <v>0</v>
      </c>
      <c r="N1089" s="25">
        <v>6228000</v>
      </c>
      <c r="O1089" s="17">
        <v>4539200</v>
      </c>
      <c r="P1089" s="17">
        <v>4539200</v>
      </c>
      <c r="Q1089" s="17">
        <v>4539200</v>
      </c>
      <c r="R1089" s="17">
        <v>4539200</v>
      </c>
      <c r="S1089" s="17">
        <v>4539200</v>
      </c>
      <c r="T1089" s="17">
        <v>4539200</v>
      </c>
      <c r="U1089" s="17">
        <v>4539200</v>
      </c>
      <c r="V1089" s="17">
        <v>4539200</v>
      </c>
      <c r="W1089" s="17">
        <v>4539200</v>
      </c>
      <c r="X1089" s="17">
        <v>4539200</v>
      </c>
    </row>
    <row r="1090" spans="2:24">
      <c r="B1090" s="20">
        <v>3</v>
      </c>
      <c r="C1090" s="26">
        <v>6228000</v>
      </c>
      <c r="D1090" s="11">
        <f>IF(AND($N1090&gt;' '!F$13,' '!F$13&gt;=$C1090),1,0)</f>
        <v>0</v>
      </c>
      <c r="E1090" s="11">
        <f>IF(AND($N1090&gt;' '!G$13,' '!G$13&gt;=$C1090),1,0)</f>
        <v>0</v>
      </c>
      <c r="F1090" s="11">
        <f>IF(AND($N1090&gt;' '!H$13,' '!H$13&gt;=$C1090),1,0)</f>
        <v>0</v>
      </c>
      <c r="G1090" s="11">
        <f>IF(AND($N1090&gt;' '!I$13,' '!I$13&gt;=$C1090),1,0)</f>
        <v>0</v>
      </c>
      <c r="H1090" s="11">
        <f>IF(AND($N1090&gt;' '!J$13,' '!J$13&gt;=$C1090),1,0)</f>
        <v>0</v>
      </c>
      <c r="I1090" s="11">
        <f>IF(AND($N1090&gt;' '!K$13,' '!K$13&gt;=$C1090),1,0)</f>
        <v>0</v>
      </c>
      <c r="J1090" s="11">
        <f>IF(AND($N1090&gt;' '!L$13,' '!L$13&gt;=$C1090),1,0)</f>
        <v>0</v>
      </c>
      <c r="K1090" s="11">
        <f>IF(AND($N1090&gt;' '!M$13,' '!M$13&gt;=$C1090),1,0)</f>
        <v>0</v>
      </c>
      <c r="L1090" s="11">
        <f>IF(AND($N1090&gt;' '!N$13,' '!N$13&gt;=$C1090),1,0)</f>
        <v>0</v>
      </c>
      <c r="M1090" s="11">
        <f>IF(AND($N1090&gt;' '!O$13,' '!O$13&gt;=$C1090),1,0)</f>
        <v>0</v>
      </c>
      <c r="N1090" s="26">
        <v>6232000</v>
      </c>
      <c r="O1090" s="17">
        <v>4542400</v>
      </c>
      <c r="P1090" s="17">
        <v>4542400</v>
      </c>
      <c r="Q1090" s="17">
        <v>4542400</v>
      </c>
      <c r="R1090" s="17">
        <v>4542400</v>
      </c>
      <c r="S1090" s="17">
        <v>4542400</v>
      </c>
      <c r="T1090" s="17">
        <v>4542400</v>
      </c>
      <c r="U1090" s="17">
        <v>4542400</v>
      </c>
      <c r="V1090" s="17">
        <v>4542400</v>
      </c>
      <c r="W1090" s="17">
        <v>4542400</v>
      </c>
      <c r="X1090" s="17">
        <v>4542400</v>
      </c>
    </row>
    <row r="1091" spans="2:24">
      <c r="B1091" s="20">
        <v>4</v>
      </c>
      <c r="C1091" s="25">
        <v>6232000</v>
      </c>
      <c r="D1091" s="11">
        <f>IF(AND($N1091&gt;' '!F$13,' '!F$13&gt;=$C1091),1,0)</f>
        <v>0</v>
      </c>
      <c r="E1091" s="11">
        <f>IF(AND($N1091&gt;' '!G$13,' '!G$13&gt;=$C1091),1,0)</f>
        <v>0</v>
      </c>
      <c r="F1091" s="11">
        <f>IF(AND($N1091&gt;' '!H$13,' '!H$13&gt;=$C1091),1,0)</f>
        <v>0</v>
      </c>
      <c r="G1091" s="11">
        <f>IF(AND($N1091&gt;' '!I$13,' '!I$13&gt;=$C1091),1,0)</f>
        <v>0</v>
      </c>
      <c r="H1091" s="11">
        <f>IF(AND($N1091&gt;' '!J$13,' '!J$13&gt;=$C1091),1,0)</f>
        <v>0</v>
      </c>
      <c r="I1091" s="11">
        <f>IF(AND($N1091&gt;' '!K$13,' '!K$13&gt;=$C1091),1,0)</f>
        <v>0</v>
      </c>
      <c r="J1091" s="11">
        <f>IF(AND($N1091&gt;' '!L$13,' '!L$13&gt;=$C1091),1,0)</f>
        <v>0</v>
      </c>
      <c r="K1091" s="11">
        <f>IF(AND($N1091&gt;' '!M$13,' '!M$13&gt;=$C1091),1,0)</f>
        <v>0</v>
      </c>
      <c r="L1091" s="11">
        <f>IF(AND($N1091&gt;' '!N$13,' '!N$13&gt;=$C1091),1,0)</f>
        <v>0</v>
      </c>
      <c r="M1091" s="11">
        <f>IF(AND($N1091&gt;' '!O$13,' '!O$13&gt;=$C1091),1,0)</f>
        <v>0</v>
      </c>
      <c r="N1091" s="25">
        <v>6236000</v>
      </c>
      <c r="O1091" s="17">
        <v>4545600</v>
      </c>
      <c r="P1091" s="17">
        <v>4545600</v>
      </c>
      <c r="Q1091" s="17">
        <v>4545600</v>
      </c>
      <c r="R1091" s="17">
        <v>4545600</v>
      </c>
      <c r="S1091" s="17">
        <v>4545600</v>
      </c>
      <c r="T1091" s="17">
        <v>4545600</v>
      </c>
      <c r="U1091" s="17">
        <v>4545600</v>
      </c>
      <c r="V1091" s="17">
        <v>4545600</v>
      </c>
      <c r="W1091" s="17">
        <v>4545600</v>
      </c>
      <c r="X1091" s="17">
        <v>4545600</v>
      </c>
    </row>
    <row r="1092" spans="2:24">
      <c r="B1092" s="18">
        <v>5</v>
      </c>
      <c r="C1092" s="25">
        <v>6236000</v>
      </c>
      <c r="D1092" s="11">
        <f>IF(AND($N1092&gt;' '!F$13,' '!F$13&gt;=$C1092),1,0)</f>
        <v>0</v>
      </c>
      <c r="E1092" s="11">
        <f>IF(AND($N1092&gt;' '!G$13,' '!G$13&gt;=$C1092),1,0)</f>
        <v>0</v>
      </c>
      <c r="F1092" s="11">
        <f>IF(AND($N1092&gt;' '!H$13,' '!H$13&gt;=$C1092),1,0)</f>
        <v>0</v>
      </c>
      <c r="G1092" s="11">
        <f>IF(AND($N1092&gt;' '!I$13,' '!I$13&gt;=$C1092),1,0)</f>
        <v>0</v>
      </c>
      <c r="H1092" s="11">
        <f>IF(AND($N1092&gt;' '!J$13,' '!J$13&gt;=$C1092),1,0)</f>
        <v>0</v>
      </c>
      <c r="I1092" s="11">
        <f>IF(AND($N1092&gt;' '!K$13,' '!K$13&gt;=$C1092),1,0)</f>
        <v>0</v>
      </c>
      <c r="J1092" s="11">
        <f>IF(AND($N1092&gt;' '!L$13,' '!L$13&gt;=$C1092),1,0)</f>
        <v>0</v>
      </c>
      <c r="K1092" s="11">
        <f>IF(AND($N1092&gt;' '!M$13,' '!M$13&gt;=$C1092),1,0)</f>
        <v>0</v>
      </c>
      <c r="L1092" s="11">
        <f>IF(AND($N1092&gt;' '!N$13,' '!N$13&gt;=$C1092),1,0)</f>
        <v>0</v>
      </c>
      <c r="M1092" s="11">
        <f>IF(AND($N1092&gt;' '!O$13,' '!O$13&gt;=$C1092),1,0)</f>
        <v>0</v>
      </c>
      <c r="N1092" s="25">
        <v>6240000</v>
      </c>
      <c r="O1092" s="17">
        <v>4548800</v>
      </c>
      <c r="P1092" s="17">
        <v>4548800</v>
      </c>
      <c r="Q1092" s="17">
        <v>4548800</v>
      </c>
      <c r="R1092" s="17">
        <v>4548800</v>
      </c>
      <c r="S1092" s="17">
        <v>4548800</v>
      </c>
      <c r="T1092" s="17">
        <v>4548800</v>
      </c>
      <c r="U1092" s="17">
        <v>4548800</v>
      </c>
      <c r="V1092" s="17">
        <v>4548800</v>
      </c>
      <c r="W1092" s="17">
        <v>4548800</v>
      </c>
      <c r="X1092" s="17">
        <v>4548800</v>
      </c>
    </row>
    <row r="1093" spans="2:24">
      <c r="B1093" s="20">
        <v>1</v>
      </c>
      <c r="C1093" s="25">
        <v>6240000</v>
      </c>
      <c r="D1093" s="11">
        <f>IF(AND($N1093&gt;' '!F$13,' '!F$13&gt;=$C1093),1,0)</f>
        <v>0</v>
      </c>
      <c r="E1093" s="11">
        <f>IF(AND($N1093&gt;' '!G$13,' '!G$13&gt;=$C1093),1,0)</f>
        <v>0</v>
      </c>
      <c r="F1093" s="11">
        <f>IF(AND($N1093&gt;' '!H$13,' '!H$13&gt;=$C1093),1,0)</f>
        <v>0</v>
      </c>
      <c r="G1093" s="11">
        <f>IF(AND($N1093&gt;' '!I$13,' '!I$13&gt;=$C1093),1,0)</f>
        <v>0</v>
      </c>
      <c r="H1093" s="11">
        <f>IF(AND($N1093&gt;' '!J$13,' '!J$13&gt;=$C1093),1,0)</f>
        <v>0</v>
      </c>
      <c r="I1093" s="11">
        <f>IF(AND($N1093&gt;' '!K$13,' '!K$13&gt;=$C1093),1,0)</f>
        <v>0</v>
      </c>
      <c r="J1093" s="11">
        <f>IF(AND($N1093&gt;' '!L$13,' '!L$13&gt;=$C1093),1,0)</f>
        <v>0</v>
      </c>
      <c r="K1093" s="11">
        <f>IF(AND($N1093&gt;' '!M$13,' '!M$13&gt;=$C1093),1,0)</f>
        <v>0</v>
      </c>
      <c r="L1093" s="11">
        <f>IF(AND($N1093&gt;' '!N$13,' '!N$13&gt;=$C1093),1,0)</f>
        <v>0</v>
      </c>
      <c r="M1093" s="11">
        <f>IF(AND($N1093&gt;' '!O$13,' '!O$13&gt;=$C1093),1,0)</f>
        <v>0</v>
      </c>
      <c r="N1093" s="25">
        <v>6244000</v>
      </c>
      <c r="O1093" s="17">
        <v>4552000</v>
      </c>
      <c r="P1093" s="17">
        <v>4552000</v>
      </c>
      <c r="Q1093" s="17">
        <v>4552000</v>
      </c>
      <c r="R1093" s="17">
        <v>4552000</v>
      </c>
      <c r="S1093" s="17">
        <v>4552000</v>
      </c>
      <c r="T1093" s="17">
        <v>4552000</v>
      </c>
      <c r="U1093" s="17">
        <v>4552000</v>
      </c>
      <c r="V1093" s="17">
        <v>4552000</v>
      </c>
      <c r="W1093" s="17">
        <v>4552000</v>
      </c>
      <c r="X1093" s="17">
        <v>4552000</v>
      </c>
    </row>
    <row r="1094" spans="2:24">
      <c r="B1094" s="20">
        <v>2</v>
      </c>
      <c r="C1094" s="25">
        <v>6244000</v>
      </c>
      <c r="D1094" s="11">
        <f>IF(AND($N1094&gt;' '!F$13,' '!F$13&gt;=$C1094),1,0)</f>
        <v>0</v>
      </c>
      <c r="E1094" s="11">
        <f>IF(AND($N1094&gt;' '!G$13,' '!G$13&gt;=$C1094),1,0)</f>
        <v>0</v>
      </c>
      <c r="F1094" s="11">
        <f>IF(AND($N1094&gt;' '!H$13,' '!H$13&gt;=$C1094),1,0)</f>
        <v>0</v>
      </c>
      <c r="G1094" s="11">
        <f>IF(AND($N1094&gt;' '!I$13,' '!I$13&gt;=$C1094),1,0)</f>
        <v>0</v>
      </c>
      <c r="H1094" s="11">
        <f>IF(AND($N1094&gt;' '!J$13,' '!J$13&gt;=$C1094),1,0)</f>
        <v>0</v>
      </c>
      <c r="I1094" s="11">
        <f>IF(AND($N1094&gt;' '!K$13,' '!K$13&gt;=$C1094),1,0)</f>
        <v>0</v>
      </c>
      <c r="J1094" s="11">
        <f>IF(AND($N1094&gt;' '!L$13,' '!L$13&gt;=$C1094),1,0)</f>
        <v>0</v>
      </c>
      <c r="K1094" s="11">
        <f>IF(AND($N1094&gt;' '!M$13,' '!M$13&gt;=$C1094),1,0)</f>
        <v>0</v>
      </c>
      <c r="L1094" s="11">
        <f>IF(AND($N1094&gt;' '!N$13,' '!N$13&gt;=$C1094),1,0)</f>
        <v>0</v>
      </c>
      <c r="M1094" s="11">
        <f>IF(AND($N1094&gt;' '!O$13,' '!O$13&gt;=$C1094),1,0)</f>
        <v>0</v>
      </c>
      <c r="N1094" s="25">
        <v>6248000</v>
      </c>
      <c r="O1094" s="17">
        <v>4555200</v>
      </c>
      <c r="P1094" s="17">
        <v>4555200</v>
      </c>
      <c r="Q1094" s="17">
        <v>4555200</v>
      </c>
      <c r="R1094" s="17">
        <v>4555200</v>
      </c>
      <c r="S1094" s="17">
        <v>4555200</v>
      </c>
      <c r="T1094" s="17">
        <v>4555200</v>
      </c>
      <c r="U1094" s="17">
        <v>4555200</v>
      </c>
      <c r="V1094" s="17">
        <v>4555200</v>
      </c>
      <c r="W1094" s="17">
        <v>4555200</v>
      </c>
      <c r="X1094" s="17">
        <v>4555200</v>
      </c>
    </row>
    <row r="1095" spans="2:24">
      <c r="B1095" s="20">
        <v>3</v>
      </c>
      <c r="C1095" s="26">
        <v>6248000</v>
      </c>
      <c r="D1095" s="11">
        <f>IF(AND($N1095&gt;' '!F$13,' '!F$13&gt;=$C1095),1,0)</f>
        <v>0</v>
      </c>
      <c r="E1095" s="11">
        <f>IF(AND($N1095&gt;' '!G$13,' '!G$13&gt;=$C1095),1,0)</f>
        <v>0</v>
      </c>
      <c r="F1095" s="11">
        <f>IF(AND($N1095&gt;' '!H$13,' '!H$13&gt;=$C1095),1,0)</f>
        <v>0</v>
      </c>
      <c r="G1095" s="11">
        <f>IF(AND($N1095&gt;' '!I$13,' '!I$13&gt;=$C1095),1,0)</f>
        <v>0</v>
      </c>
      <c r="H1095" s="11">
        <f>IF(AND($N1095&gt;' '!J$13,' '!J$13&gt;=$C1095),1,0)</f>
        <v>0</v>
      </c>
      <c r="I1095" s="11">
        <f>IF(AND($N1095&gt;' '!K$13,' '!K$13&gt;=$C1095),1,0)</f>
        <v>0</v>
      </c>
      <c r="J1095" s="11">
        <f>IF(AND($N1095&gt;' '!L$13,' '!L$13&gt;=$C1095),1,0)</f>
        <v>0</v>
      </c>
      <c r="K1095" s="11">
        <f>IF(AND($N1095&gt;' '!M$13,' '!M$13&gt;=$C1095),1,0)</f>
        <v>0</v>
      </c>
      <c r="L1095" s="11">
        <f>IF(AND($N1095&gt;' '!N$13,' '!N$13&gt;=$C1095),1,0)</f>
        <v>0</v>
      </c>
      <c r="M1095" s="11">
        <f>IF(AND($N1095&gt;' '!O$13,' '!O$13&gt;=$C1095),1,0)</f>
        <v>0</v>
      </c>
      <c r="N1095" s="26">
        <v>6252000</v>
      </c>
      <c r="O1095" s="17">
        <v>4558400</v>
      </c>
      <c r="P1095" s="17">
        <v>4558400</v>
      </c>
      <c r="Q1095" s="17">
        <v>4558400</v>
      </c>
      <c r="R1095" s="17">
        <v>4558400</v>
      </c>
      <c r="S1095" s="17">
        <v>4558400</v>
      </c>
      <c r="T1095" s="17">
        <v>4558400</v>
      </c>
      <c r="U1095" s="17">
        <v>4558400</v>
      </c>
      <c r="V1095" s="17">
        <v>4558400</v>
      </c>
      <c r="W1095" s="17">
        <v>4558400</v>
      </c>
      <c r="X1095" s="17">
        <v>4558400</v>
      </c>
    </row>
    <row r="1096" spans="2:24">
      <c r="B1096" s="20">
        <v>4</v>
      </c>
      <c r="C1096" s="25">
        <v>6252000</v>
      </c>
      <c r="D1096" s="11">
        <f>IF(AND($N1096&gt;' '!F$13,' '!F$13&gt;=$C1096),1,0)</f>
        <v>0</v>
      </c>
      <c r="E1096" s="11">
        <f>IF(AND($N1096&gt;' '!G$13,' '!G$13&gt;=$C1096),1,0)</f>
        <v>0</v>
      </c>
      <c r="F1096" s="11">
        <f>IF(AND($N1096&gt;' '!H$13,' '!H$13&gt;=$C1096),1,0)</f>
        <v>0</v>
      </c>
      <c r="G1096" s="11">
        <f>IF(AND($N1096&gt;' '!I$13,' '!I$13&gt;=$C1096),1,0)</f>
        <v>0</v>
      </c>
      <c r="H1096" s="11">
        <f>IF(AND($N1096&gt;' '!J$13,' '!J$13&gt;=$C1096),1,0)</f>
        <v>0</v>
      </c>
      <c r="I1096" s="11">
        <f>IF(AND($N1096&gt;' '!K$13,' '!K$13&gt;=$C1096),1,0)</f>
        <v>0</v>
      </c>
      <c r="J1096" s="11">
        <f>IF(AND($N1096&gt;' '!L$13,' '!L$13&gt;=$C1096),1,0)</f>
        <v>0</v>
      </c>
      <c r="K1096" s="11">
        <f>IF(AND($N1096&gt;' '!M$13,' '!M$13&gt;=$C1096),1,0)</f>
        <v>0</v>
      </c>
      <c r="L1096" s="11">
        <f>IF(AND($N1096&gt;' '!N$13,' '!N$13&gt;=$C1096),1,0)</f>
        <v>0</v>
      </c>
      <c r="M1096" s="11">
        <f>IF(AND($N1096&gt;' '!O$13,' '!O$13&gt;=$C1096),1,0)</f>
        <v>0</v>
      </c>
      <c r="N1096" s="25">
        <v>6256000</v>
      </c>
      <c r="O1096" s="17">
        <v>4561600</v>
      </c>
      <c r="P1096" s="17">
        <v>4561600</v>
      </c>
      <c r="Q1096" s="17">
        <v>4561600</v>
      </c>
      <c r="R1096" s="17">
        <v>4561600</v>
      </c>
      <c r="S1096" s="17">
        <v>4561600</v>
      </c>
      <c r="T1096" s="17">
        <v>4561600</v>
      </c>
      <c r="U1096" s="17">
        <v>4561600</v>
      </c>
      <c r="V1096" s="17">
        <v>4561600</v>
      </c>
      <c r="W1096" s="17">
        <v>4561600</v>
      </c>
      <c r="X1096" s="17">
        <v>4561600</v>
      </c>
    </row>
    <row r="1097" spans="2:24">
      <c r="B1097" s="18">
        <v>5</v>
      </c>
      <c r="C1097" s="25">
        <v>6256000</v>
      </c>
      <c r="D1097" s="11">
        <f>IF(AND($N1097&gt;' '!F$13,' '!F$13&gt;=$C1097),1,0)</f>
        <v>0</v>
      </c>
      <c r="E1097" s="11">
        <f>IF(AND($N1097&gt;' '!G$13,' '!G$13&gt;=$C1097),1,0)</f>
        <v>0</v>
      </c>
      <c r="F1097" s="11">
        <f>IF(AND($N1097&gt;' '!H$13,' '!H$13&gt;=$C1097),1,0)</f>
        <v>0</v>
      </c>
      <c r="G1097" s="11">
        <f>IF(AND($N1097&gt;' '!I$13,' '!I$13&gt;=$C1097),1,0)</f>
        <v>0</v>
      </c>
      <c r="H1097" s="11">
        <f>IF(AND($N1097&gt;' '!J$13,' '!J$13&gt;=$C1097),1,0)</f>
        <v>0</v>
      </c>
      <c r="I1097" s="11">
        <f>IF(AND($N1097&gt;' '!K$13,' '!K$13&gt;=$C1097),1,0)</f>
        <v>0</v>
      </c>
      <c r="J1097" s="11">
        <f>IF(AND($N1097&gt;' '!L$13,' '!L$13&gt;=$C1097),1,0)</f>
        <v>0</v>
      </c>
      <c r="K1097" s="11">
        <f>IF(AND($N1097&gt;' '!M$13,' '!M$13&gt;=$C1097),1,0)</f>
        <v>0</v>
      </c>
      <c r="L1097" s="11">
        <f>IF(AND($N1097&gt;' '!N$13,' '!N$13&gt;=$C1097),1,0)</f>
        <v>0</v>
      </c>
      <c r="M1097" s="11">
        <f>IF(AND($N1097&gt;' '!O$13,' '!O$13&gt;=$C1097),1,0)</f>
        <v>0</v>
      </c>
      <c r="N1097" s="25">
        <v>6260000</v>
      </c>
      <c r="O1097" s="17">
        <v>4564800</v>
      </c>
      <c r="P1097" s="17">
        <v>4564800</v>
      </c>
      <c r="Q1097" s="17">
        <v>4564800</v>
      </c>
      <c r="R1097" s="17">
        <v>4564800</v>
      </c>
      <c r="S1097" s="17">
        <v>4564800</v>
      </c>
      <c r="T1097" s="17">
        <v>4564800</v>
      </c>
      <c r="U1097" s="17">
        <v>4564800</v>
      </c>
      <c r="V1097" s="17">
        <v>4564800</v>
      </c>
      <c r="W1097" s="17">
        <v>4564800</v>
      </c>
      <c r="X1097" s="17">
        <v>4564800</v>
      </c>
    </row>
    <row r="1098" spans="2:24">
      <c r="B1098" s="20">
        <v>1</v>
      </c>
      <c r="C1098" s="25">
        <v>6260000</v>
      </c>
      <c r="D1098" s="11">
        <f>IF(AND($N1098&gt;' '!F$13,' '!F$13&gt;=$C1098),1,0)</f>
        <v>0</v>
      </c>
      <c r="E1098" s="11">
        <f>IF(AND($N1098&gt;' '!G$13,' '!G$13&gt;=$C1098),1,0)</f>
        <v>0</v>
      </c>
      <c r="F1098" s="11">
        <f>IF(AND($N1098&gt;' '!H$13,' '!H$13&gt;=$C1098),1,0)</f>
        <v>0</v>
      </c>
      <c r="G1098" s="11">
        <f>IF(AND($N1098&gt;' '!I$13,' '!I$13&gt;=$C1098),1,0)</f>
        <v>0</v>
      </c>
      <c r="H1098" s="11">
        <f>IF(AND($N1098&gt;' '!J$13,' '!J$13&gt;=$C1098),1,0)</f>
        <v>0</v>
      </c>
      <c r="I1098" s="11">
        <f>IF(AND($N1098&gt;' '!K$13,' '!K$13&gt;=$C1098),1,0)</f>
        <v>0</v>
      </c>
      <c r="J1098" s="11">
        <f>IF(AND($N1098&gt;' '!L$13,' '!L$13&gt;=$C1098),1,0)</f>
        <v>0</v>
      </c>
      <c r="K1098" s="11">
        <f>IF(AND($N1098&gt;' '!M$13,' '!M$13&gt;=$C1098),1,0)</f>
        <v>0</v>
      </c>
      <c r="L1098" s="11">
        <f>IF(AND($N1098&gt;' '!N$13,' '!N$13&gt;=$C1098),1,0)</f>
        <v>0</v>
      </c>
      <c r="M1098" s="11">
        <f>IF(AND($N1098&gt;' '!O$13,' '!O$13&gt;=$C1098),1,0)</f>
        <v>0</v>
      </c>
      <c r="N1098" s="25">
        <v>6264000</v>
      </c>
      <c r="O1098" s="17">
        <v>4568000</v>
      </c>
      <c r="P1098" s="17">
        <v>4568000</v>
      </c>
      <c r="Q1098" s="17">
        <v>4568000</v>
      </c>
      <c r="R1098" s="17">
        <v>4568000</v>
      </c>
      <c r="S1098" s="17">
        <v>4568000</v>
      </c>
      <c r="T1098" s="17">
        <v>4568000</v>
      </c>
      <c r="U1098" s="17">
        <v>4568000</v>
      </c>
      <c r="V1098" s="17">
        <v>4568000</v>
      </c>
      <c r="W1098" s="17">
        <v>4568000</v>
      </c>
      <c r="X1098" s="17">
        <v>4568000</v>
      </c>
    </row>
    <row r="1099" spans="2:24">
      <c r="B1099" s="20">
        <v>2</v>
      </c>
      <c r="C1099" s="25">
        <v>6264000</v>
      </c>
      <c r="D1099" s="11">
        <f>IF(AND($N1099&gt;' '!F$13,' '!F$13&gt;=$C1099),1,0)</f>
        <v>0</v>
      </c>
      <c r="E1099" s="11">
        <f>IF(AND($N1099&gt;' '!G$13,' '!G$13&gt;=$C1099),1,0)</f>
        <v>0</v>
      </c>
      <c r="F1099" s="11">
        <f>IF(AND($N1099&gt;' '!H$13,' '!H$13&gt;=$C1099),1,0)</f>
        <v>0</v>
      </c>
      <c r="G1099" s="11">
        <f>IF(AND($N1099&gt;' '!I$13,' '!I$13&gt;=$C1099),1,0)</f>
        <v>0</v>
      </c>
      <c r="H1099" s="11">
        <f>IF(AND($N1099&gt;' '!J$13,' '!J$13&gt;=$C1099),1,0)</f>
        <v>0</v>
      </c>
      <c r="I1099" s="11">
        <f>IF(AND($N1099&gt;' '!K$13,' '!K$13&gt;=$C1099),1,0)</f>
        <v>0</v>
      </c>
      <c r="J1099" s="11">
        <f>IF(AND($N1099&gt;' '!L$13,' '!L$13&gt;=$C1099),1,0)</f>
        <v>0</v>
      </c>
      <c r="K1099" s="11">
        <f>IF(AND($N1099&gt;' '!M$13,' '!M$13&gt;=$C1099),1,0)</f>
        <v>0</v>
      </c>
      <c r="L1099" s="11">
        <f>IF(AND($N1099&gt;' '!N$13,' '!N$13&gt;=$C1099),1,0)</f>
        <v>0</v>
      </c>
      <c r="M1099" s="11">
        <f>IF(AND($N1099&gt;' '!O$13,' '!O$13&gt;=$C1099),1,0)</f>
        <v>0</v>
      </c>
      <c r="N1099" s="25">
        <v>6268000</v>
      </c>
      <c r="O1099" s="17">
        <v>4571200</v>
      </c>
      <c r="P1099" s="17">
        <v>4571200</v>
      </c>
      <c r="Q1099" s="17">
        <v>4571200</v>
      </c>
      <c r="R1099" s="17">
        <v>4571200</v>
      </c>
      <c r="S1099" s="17">
        <v>4571200</v>
      </c>
      <c r="T1099" s="17">
        <v>4571200</v>
      </c>
      <c r="U1099" s="17">
        <v>4571200</v>
      </c>
      <c r="V1099" s="17">
        <v>4571200</v>
      </c>
      <c r="W1099" s="17">
        <v>4571200</v>
      </c>
      <c r="X1099" s="17">
        <v>4571200</v>
      </c>
    </row>
    <row r="1100" spans="2:24">
      <c r="B1100" s="20">
        <v>3</v>
      </c>
      <c r="C1100" s="26">
        <v>6268000</v>
      </c>
      <c r="D1100" s="11">
        <f>IF(AND($N1100&gt;' '!F$13,' '!F$13&gt;=$C1100),1,0)</f>
        <v>0</v>
      </c>
      <c r="E1100" s="11">
        <f>IF(AND($N1100&gt;' '!G$13,' '!G$13&gt;=$C1100),1,0)</f>
        <v>0</v>
      </c>
      <c r="F1100" s="11">
        <f>IF(AND($N1100&gt;' '!H$13,' '!H$13&gt;=$C1100),1,0)</f>
        <v>0</v>
      </c>
      <c r="G1100" s="11">
        <f>IF(AND($N1100&gt;' '!I$13,' '!I$13&gt;=$C1100),1,0)</f>
        <v>0</v>
      </c>
      <c r="H1100" s="11">
        <f>IF(AND($N1100&gt;' '!J$13,' '!J$13&gt;=$C1100),1,0)</f>
        <v>0</v>
      </c>
      <c r="I1100" s="11">
        <f>IF(AND($N1100&gt;' '!K$13,' '!K$13&gt;=$C1100),1,0)</f>
        <v>0</v>
      </c>
      <c r="J1100" s="11">
        <f>IF(AND($N1100&gt;' '!L$13,' '!L$13&gt;=$C1100),1,0)</f>
        <v>0</v>
      </c>
      <c r="K1100" s="11">
        <f>IF(AND($N1100&gt;' '!M$13,' '!M$13&gt;=$C1100),1,0)</f>
        <v>0</v>
      </c>
      <c r="L1100" s="11">
        <f>IF(AND($N1100&gt;' '!N$13,' '!N$13&gt;=$C1100),1,0)</f>
        <v>0</v>
      </c>
      <c r="M1100" s="11">
        <f>IF(AND($N1100&gt;' '!O$13,' '!O$13&gt;=$C1100),1,0)</f>
        <v>0</v>
      </c>
      <c r="N1100" s="26">
        <v>6272000</v>
      </c>
      <c r="O1100" s="17">
        <v>4574400</v>
      </c>
      <c r="P1100" s="17">
        <v>4574400</v>
      </c>
      <c r="Q1100" s="17">
        <v>4574400</v>
      </c>
      <c r="R1100" s="17">
        <v>4574400</v>
      </c>
      <c r="S1100" s="17">
        <v>4574400</v>
      </c>
      <c r="T1100" s="17">
        <v>4574400</v>
      </c>
      <c r="U1100" s="17">
        <v>4574400</v>
      </c>
      <c r="V1100" s="17">
        <v>4574400</v>
      </c>
      <c r="W1100" s="17">
        <v>4574400</v>
      </c>
      <c r="X1100" s="17">
        <v>4574400</v>
      </c>
    </row>
    <row r="1101" spans="2:24">
      <c r="B1101" s="20">
        <v>4</v>
      </c>
      <c r="C1101" s="25">
        <v>6272000</v>
      </c>
      <c r="D1101" s="11">
        <f>IF(AND($N1101&gt;' '!F$13,' '!F$13&gt;=$C1101),1,0)</f>
        <v>0</v>
      </c>
      <c r="E1101" s="11">
        <f>IF(AND($N1101&gt;' '!G$13,' '!G$13&gt;=$C1101),1,0)</f>
        <v>0</v>
      </c>
      <c r="F1101" s="11">
        <f>IF(AND($N1101&gt;' '!H$13,' '!H$13&gt;=$C1101),1,0)</f>
        <v>0</v>
      </c>
      <c r="G1101" s="11">
        <f>IF(AND($N1101&gt;' '!I$13,' '!I$13&gt;=$C1101),1,0)</f>
        <v>0</v>
      </c>
      <c r="H1101" s="11">
        <f>IF(AND($N1101&gt;' '!J$13,' '!J$13&gt;=$C1101),1,0)</f>
        <v>0</v>
      </c>
      <c r="I1101" s="11">
        <f>IF(AND($N1101&gt;' '!K$13,' '!K$13&gt;=$C1101),1,0)</f>
        <v>0</v>
      </c>
      <c r="J1101" s="11">
        <f>IF(AND($N1101&gt;' '!L$13,' '!L$13&gt;=$C1101),1,0)</f>
        <v>0</v>
      </c>
      <c r="K1101" s="11">
        <f>IF(AND($N1101&gt;' '!M$13,' '!M$13&gt;=$C1101),1,0)</f>
        <v>0</v>
      </c>
      <c r="L1101" s="11">
        <f>IF(AND($N1101&gt;' '!N$13,' '!N$13&gt;=$C1101),1,0)</f>
        <v>0</v>
      </c>
      <c r="M1101" s="11">
        <f>IF(AND($N1101&gt;' '!O$13,' '!O$13&gt;=$C1101),1,0)</f>
        <v>0</v>
      </c>
      <c r="N1101" s="25">
        <v>6276000</v>
      </c>
      <c r="O1101" s="17">
        <v>4577600</v>
      </c>
      <c r="P1101" s="17">
        <v>4577600</v>
      </c>
      <c r="Q1101" s="17">
        <v>4577600</v>
      </c>
      <c r="R1101" s="17">
        <v>4577600</v>
      </c>
      <c r="S1101" s="17">
        <v>4577600</v>
      </c>
      <c r="T1101" s="17">
        <v>4577600</v>
      </c>
      <c r="U1101" s="17">
        <v>4577600</v>
      </c>
      <c r="V1101" s="17">
        <v>4577600</v>
      </c>
      <c r="W1101" s="17">
        <v>4577600</v>
      </c>
      <c r="X1101" s="17">
        <v>4577600</v>
      </c>
    </row>
    <row r="1102" spans="2:24">
      <c r="B1102" s="18">
        <v>5</v>
      </c>
      <c r="C1102" s="25">
        <v>6276000</v>
      </c>
      <c r="D1102" s="11">
        <f>IF(AND($N1102&gt;' '!F$13,' '!F$13&gt;=$C1102),1,0)</f>
        <v>0</v>
      </c>
      <c r="E1102" s="11">
        <f>IF(AND($N1102&gt;' '!G$13,' '!G$13&gt;=$C1102),1,0)</f>
        <v>0</v>
      </c>
      <c r="F1102" s="11">
        <f>IF(AND($N1102&gt;' '!H$13,' '!H$13&gt;=$C1102),1,0)</f>
        <v>0</v>
      </c>
      <c r="G1102" s="11">
        <f>IF(AND($N1102&gt;' '!I$13,' '!I$13&gt;=$C1102),1,0)</f>
        <v>0</v>
      </c>
      <c r="H1102" s="11">
        <f>IF(AND($N1102&gt;' '!J$13,' '!J$13&gt;=$C1102),1,0)</f>
        <v>0</v>
      </c>
      <c r="I1102" s="11">
        <f>IF(AND($N1102&gt;' '!K$13,' '!K$13&gt;=$C1102),1,0)</f>
        <v>0</v>
      </c>
      <c r="J1102" s="11">
        <f>IF(AND($N1102&gt;' '!L$13,' '!L$13&gt;=$C1102),1,0)</f>
        <v>0</v>
      </c>
      <c r="K1102" s="11">
        <f>IF(AND($N1102&gt;' '!M$13,' '!M$13&gt;=$C1102),1,0)</f>
        <v>0</v>
      </c>
      <c r="L1102" s="11">
        <f>IF(AND($N1102&gt;' '!N$13,' '!N$13&gt;=$C1102),1,0)</f>
        <v>0</v>
      </c>
      <c r="M1102" s="11">
        <f>IF(AND($N1102&gt;' '!O$13,' '!O$13&gt;=$C1102),1,0)</f>
        <v>0</v>
      </c>
      <c r="N1102" s="25">
        <v>6280000</v>
      </c>
      <c r="O1102" s="17">
        <v>4580800</v>
      </c>
      <c r="P1102" s="17">
        <v>4580800</v>
      </c>
      <c r="Q1102" s="17">
        <v>4580800</v>
      </c>
      <c r="R1102" s="17">
        <v>4580800</v>
      </c>
      <c r="S1102" s="17">
        <v>4580800</v>
      </c>
      <c r="T1102" s="17">
        <v>4580800</v>
      </c>
      <c r="U1102" s="17">
        <v>4580800</v>
      </c>
      <c r="V1102" s="17">
        <v>4580800</v>
      </c>
      <c r="W1102" s="17">
        <v>4580800</v>
      </c>
      <c r="X1102" s="17">
        <v>4580800</v>
      </c>
    </row>
    <row r="1103" spans="2:24">
      <c r="B1103" s="20">
        <v>1</v>
      </c>
      <c r="C1103" s="25">
        <v>6280000</v>
      </c>
      <c r="D1103" s="11">
        <f>IF(AND($N1103&gt;' '!F$13,' '!F$13&gt;=$C1103),1,0)</f>
        <v>0</v>
      </c>
      <c r="E1103" s="11">
        <f>IF(AND($N1103&gt;' '!G$13,' '!G$13&gt;=$C1103),1,0)</f>
        <v>0</v>
      </c>
      <c r="F1103" s="11">
        <f>IF(AND($N1103&gt;' '!H$13,' '!H$13&gt;=$C1103),1,0)</f>
        <v>0</v>
      </c>
      <c r="G1103" s="11">
        <f>IF(AND($N1103&gt;' '!I$13,' '!I$13&gt;=$C1103),1,0)</f>
        <v>0</v>
      </c>
      <c r="H1103" s="11">
        <f>IF(AND($N1103&gt;' '!J$13,' '!J$13&gt;=$C1103),1,0)</f>
        <v>0</v>
      </c>
      <c r="I1103" s="11">
        <f>IF(AND($N1103&gt;' '!K$13,' '!K$13&gt;=$C1103),1,0)</f>
        <v>0</v>
      </c>
      <c r="J1103" s="11">
        <f>IF(AND($N1103&gt;' '!L$13,' '!L$13&gt;=$C1103),1,0)</f>
        <v>0</v>
      </c>
      <c r="K1103" s="11">
        <f>IF(AND($N1103&gt;' '!M$13,' '!M$13&gt;=$C1103),1,0)</f>
        <v>0</v>
      </c>
      <c r="L1103" s="11">
        <f>IF(AND($N1103&gt;' '!N$13,' '!N$13&gt;=$C1103),1,0)</f>
        <v>0</v>
      </c>
      <c r="M1103" s="11">
        <f>IF(AND($N1103&gt;' '!O$13,' '!O$13&gt;=$C1103),1,0)</f>
        <v>0</v>
      </c>
      <c r="N1103" s="25">
        <v>6284000</v>
      </c>
      <c r="O1103" s="17">
        <v>4584000</v>
      </c>
      <c r="P1103" s="17">
        <v>4584000</v>
      </c>
      <c r="Q1103" s="17">
        <v>4584000</v>
      </c>
      <c r="R1103" s="17">
        <v>4584000</v>
      </c>
      <c r="S1103" s="17">
        <v>4584000</v>
      </c>
      <c r="T1103" s="17">
        <v>4584000</v>
      </c>
      <c r="U1103" s="17">
        <v>4584000</v>
      </c>
      <c r="V1103" s="17">
        <v>4584000</v>
      </c>
      <c r="W1103" s="17">
        <v>4584000</v>
      </c>
      <c r="X1103" s="17">
        <v>4584000</v>
      </c>
    </row>
    <row r="1104" spans="2:24">
      <c r="B1104" s="20">
        <v>2</v>
      </c>
      <c r="C1104" s="25">
        <v>6284000</v>
      </c>
      <c r="D1104" s="11">
        <f>IF(AND($N1104&gt;' '!F$13,' '!F$13&gt;=$C1104),1,0)</f>
        <v>0</v>
      </c>
      <c r="E1104" s="11">
        <f>IF(AND($N1104&gt;' '!G$13,' '!G$13&gt;=$C1104),1,0)</f>
        <v>0</v>
      </c>
      <c r="F1104" s="11">
        <f>IF(AND($N1104&gt;' '!H$13,' '!H$13&gt;=$C1104),1,0)</f>
        <v>0</v>
      </c>
      <c r="G1104" s="11">
        <f>IF(AND($N1104&gt;' '!I$13,' '!I$13&gt;=$C1104),1,0)</f>
        <v>0</v>
      </c>
      <c r="H1104" s="11">
        <f>IF(AND($N1104&gt;' '!J$13,' '!J$13&gt;=$C1104),1,0)</f>
        <v>0</v>
      </c>
      <c r="I1104" s="11">
        <f>IF(AND($N1104&gt;' '!K$13,' '!K$13&gt;=$C1104),1,0)</f>
        <v>0</v>
      </c>
      <c r="J1104" s="11">
        <f>IF(AND($N1104&gt;' '!L$13,' '!L$13&gt;=$C1104),1,0)</f>
        <v>0</v>
      </c>
      <c r="K1104" s="11">
        <f>IF(AND($N1104&gt;' '!M$13,' '!M$13&gt;=$C1104),1,0)</f>
        <v>0</v>
      </c>
      <c r="L1104" s="11">
        <f>IF(AND($N1104&gt;' '!N$13,' '!N$13&gt;=$C1104),1,0)</f>
        <v>0</v>
      </c>
      <c r="M1104" s="11">
        <f>IF(AND($N1104&gt;' '!O$13,' '!O$13&gt;=$C1104),1,0)</f>
        <v>0</v>
      </c>
      <c r="N1104" s="25">
        <v>6288000</v>
      </c>
      <c r="O1104" s="17">
        <v>4587200</v>
      </c>
      <c r="P1104" s="17">
        <v>4587200</v>
      </c>
      <c r="Q1104" s="17">
        <v>4587200</v>
      </c>
      <c r="R1104" s="17">
        <v>4587200</v>
      </c>
      <c r="S1104" s="17">
        <v>4587200</v>
      </c>
      <c r="T1104" s="17">
        <v>4587200</v>
      </c>
      <c r="U1104" s="17">
        <v>4587200</v>
      </c>
      <c r="V1104" s="17">
        <v>4587200</v>
      </c>
      <c r="W1104" s="17">
        <v>4587200</v>
      </c>
      <c r="X1104" s="17">
        <v>4587200</v>
      </c>
    </row>
    <row r="1105" spans="2:24">
      <c r="B1105" s="20">
        <v>3</v>
      </c>
      <c r="C1105" s="26">
        <v>6288000</v>
      </c>
      <c r="D1105" s="11">
        <f>IF(AND($N1105&gt;' '!F$13,' '!F$13&gt;=$C1105),1,0)</f>
        <v>0</v>
      </c>
      <c r="E1105" s="11">
        <f>IF(AND($N1105&gt;' '!G$13,' '!G$13&gt;=$C1105),1,0)</f>
        <v>0</v>
      </c>
      <c r="F1105" s="11">
        <f>IF(AND($N1105&gt;' '!H$13,' '!H$13&gt;=$C1105),1,0)</f>
        <v>0</v>
      </c>
      <c r="G1105" s="11">
        <f>IF(AND($N1105&gt;' '!I$13,' '!I$13&gt;=$C1105),1,0)</f>
        <v>0</v>
      </c>
      <c r="H1105" s="11">
        <f>IF(AND($N1105&gt;' '!J$13,' '!J$13&gt;=$C1105),1,0)</f>
        <v>0</v>
      </c>
      <c r="I1105" s="11">
        <f>IF(AND($N1105&gt;' '!K$13,' '!K$13&gt;=$C1105),1,0)</f>
        <v>0</v>
      </c>
      <c r="J1105" s="11">
        <f>IF(AND($N1105&gt;' '!L$13,' '!L$13&gt;=$C1105),1,0)</f>
        <v>0</v>
      </c>
      <c r="K1105" s="11">
        <f>IF(AND($N1105&gt;' '!M$13,' '!M$13&gt;=$C1105),1,0)</f>
        <v>0</v>
      </c>
      <c r="L1105" s="11">
        <f>IF(AND($N1105&gt;' '!N$13,' '!N$13&gt;=$C1105),1,0)</f>
        <v>0</v>
      </c>
      <c r="M1105" s="11">
        <f>IF(AND($N1105&gt;' '!O$13,' '!O$13&gt;=$C1105),1,0)</f>
        <v>0</v>
      </c>
      <c r="N1105" s="26">
        <v>6292000</v>
      </c>
      <c r="O1105" s="17">
        <v>4590400</v>
      </c>
      <c r="P1105" s="17">
        <v>4590400</v>
      </c>
      <c r="Q1105" s="17">
        <v>4590400</v>
      </c>
      <c r="R1105" s="17">
        <v>4590400</v>
      </c>
      <c r="S1105" s="17">
        <v>4590400</v>
      </c>
      <c r="T1105" s="17">
        <v>4590400</v>
      </c>
      <c r="U1105" s="17">
        <v>4590400</v>
      </c>
      <c r="V1105" s="17">
        <v>4590400</v>
      </c>
      <c r="W1105" s="17">
        <v>4590400</v>
      </c>
      <c r="X1105" s="17">
        <v>4590400</v>
      </c>
    </row>
    <row r="1106" spans="2:24">
      <c r="B1106" s="20">
        <v>4</v>
      </c>
      <c r="C1106" s="25">
        <v>6292000</v>
      </c>
      <c r="D1106" s="11">
        <f>IF(AND($N1106&gt;' '!F$13,' '!F$13&gt;=$C1106),1,0)</f>
        <v>0</v>
      </c>
      <c r="E1106" s="11">
        <f>IF(AND($N1106&gt;' '!G$13,' '!G$13&gt;=$C1106),1,0)</f>
        <v>0</v>
      </c>
      <c r="F1106" s="11">
        <f>IF(AND($N1106&gt;' '!H$13,' '!H$13&gt;=$C1106),1,0)</f>
        <v>0</v>
      </c>
      <c r="G1106" s="11">
        <f>IF(AND($N1106&gt;' '!I$13,' '!I$13&gt;=$C1106),1,0)</f>
        <v>0</v>
      </c>
      <c r="H1106" s="11">
        <f>IF(AND($N1106&gt;' '!J$13,' '!J$13&gt;=$C1106),1,0)</f>
        <v>0</v>
      </c>
      <c r="I1106" s="11">
        <f>IF(AND($N1106&gt;' '!K$13,' '!K$13&gt;=$C1106),1,0)</f>
        <v>0</v>
      </c>
      <c r="J1106" s="11">
        <f>IF(AND($N1106&gt;' '!L$13,' '!L$13&gt;=$C1106),1,0)</f>
        <v>0</v>
      </c>
      <c r="K1106" s="11">
        <f>IF(AND($N1106&gt;' '!M$13,' '!M$13&gt;=$C1106),1,0)</f>
        <v>0</v>
      </c>
      <c r="L1106" s="11">
        <f>IF(AND($N1106&gt;' '!N$13,' '!N$13&gt;=$C1106),1,0)</f>
        <v>0</v>
      </c>
      <c r="M1106" s="11">
        <f>IF(AND($N1106&gt;' '!O$13,' '!O$13&gt;=$C1106),1,0)</f>
        <v>0</v>
      </c>
      <c r="N1106" s="25">
        <v>6296000</v>
      </c>
      <c r="O1106" s="17">
        <v>4593600</v>
      </c>
      <c r="P1106" s="17">
        <v>4593600</v>
      </c>
      <c r="Q1106" s="17">
        <v>4593600</v>
      </c>
      <c r="R1106" s="17">
        <v>4593600</v>
      </c>
      <c r="S1106" s="17">
        <v>4593600</v>
      </c>
      <c r="T1106" s="17">
        <v>4593600</v>
      </c>
      <c r="U1106" s="17">
        <v>4593600</v>
      </c>
      <c r="V1106" s="17">
        <v>4593600</v>
      </c>
      <c r="W1106" s="17">
        <v>4593600</v>
      </c>
      <c r="X1106" s="17">
        <v>4593600</v>
      </c>
    </row>
    <row r="1107" spans="2:24">
      <c r="B1107" s="18">
        <v>5</v>
      </c>
      <c r="C1107" s="25">
        <v>6296000</v>
      </c>
      <c r="D1107" s="11">
        <f>IF(AND($N1107&gt;' '!F$13,' '!F$13&gt;=$C1107),1,0)</f>
        <v>0</v>
      </c>
      <c r="E1107" s="11">
        <f>IF(AND($N1107&gt;' '!G$13,' '!G$13&gt;=$C1107),1,0)</f>
        <v>0</v>
      </c>
      <c r="F1107" s="11">
        <f>IF(AND($N1107&gt;' '!H$13,' '!H$13&gt;=$C1107),1,0)</f>
        <v>0</v>
      </c>
      <c r="G1107" s="11">
        <f>IF(AND($N1107&gt;' '!I$13,' '!I$13&gt;=$C1107),1,0)</f>
        <v>0</v>
      </c>
      <c r="H1107" s="11">
        <f>IF(AND($N1107&gt;' '!J$13,' '!J$13&gt;=$C1107),1,0)</f>
        <v>0</v>
      </c>
      <c r="I1107" s="11">
        <f>IF(AND($N1107&gt;' '!K$13,' '!K$13&gt;=$C1107),1,0)</f>
        <v>0</v>
      </c>
      <c r="J1107" s="11">
        <f>IF(AND($N1107&gt;' '!L$13,' '!L$13&gt;=$C1107),1,0)</f>
        <v>0</v>
      </c>
      <c r="K1107" s="11">
        <f>IF(AND($N1107&gt;' '!M$13,' '!M$13&gt;=$C1107),1,0)</f>
        <v>0</v>
      </c>
      <c r="L1107" s="11">
        <f>IF(AND($N1107&gt;' '!N$13,' '!N$13&gt;=$C1107),1,0)</f>
        <v>0</v>
      </c>
      <c r="M1107" s="11">
        <f>IF(AND($N1107&gt;' '!O$13,' '!O$13&gt;=$C1107),1,0)</f>
        <v>0</v>
      </c>
      <c r="N1107" s="25">
        <v>6300000</v>
      </c>
      <c r="O1107" s="17">
        <v>4596800</v>
      </c>
      <c r="P1107" s="17">
        <v>4596800</v>
      </c>
      <c r="Q1107" s="17">
        <v>4596800</v>
      </c>
      <c r="R1107" s="17">
        <v>4596800</v>
      </c>
      <c r="S1107" s="17">
        <v>4596800</v>
      </c>
      <c r="T1107" s="17">
        <v>4596800</v>
      </c>
      <c r="U1107" s="17">
        <v>4596800</v>
      </c>
      <c r="V1107" s="17">
        <v>4596800</v>
      </c>
      <c r="W1107" s="17">
        <v>4596800</v>
      </c>
      <c r="X1107" s="17">
        <v>4596800</v>
      </c>
    </row>
    <row r="1108" spans="2:24">
      <c r="B1108" s="20">
        <v>1</v>
      </c>
      <c r="C1108" s="25">
        <v>6300000</v>
      </c>
      <c r="D1108" s="11">
        <f>IF(AND($N1108&gt;' '!F$13,' '!F$13&gt;=$C1108),1,0)</f>
        <v>0</v>
      </c>
      <c r="E1108" s="11">
        <f>IF(AND($N1108&gt;' '!G$13,' '!G$13&gt;=$C1108),1,0)</f>
        <v>0</v>
      </c>
      <c r="F1108" s="11">
        <f>IF(AND($N1108&gt;' '!H$13,' '!H$13&gt;=$C1108),1,0)</f>
        <v>0</v>
      </c>
      <c r="G1108" s="11">
        <f>IF(AND($N1108&gt;' '!I$13,' '!I$13&gt;=$C1108),1,0)</f>
        <v>0</v>
      </c>
      <c r="H1108" s="11">
        <f>IF(AND($N1108&gt;' '!J$13,' '!J$13&gt;=$C1108),1,0)</f>
        <v>0</v>
      </c>
      <c r="I1108" s="11">
        <f>IF(AND($N1108&gt;' '!K$13,' '!K$13&gt;=$C1108),1,0)</f>
        <v>0</v>
      </c>
      <c r="J1108" s="11">
        <f>IF(AND($N1108&gt;' '!L$13,' '!L$13&gt;=$C1108),1,0)</f>
        <v>0</v>
      </c>
      <c r="K1108" s="11">
        <f>IF(AND($N1108&gt;' '!M$13,' '!M$13&gt;=$C1108),1,0)</f>
        <v>0</v>
      </c>
      <c r="L1108" s="11">
        <f>IF(AND($N1108&gt;' '!N$13,' '!N$13&gt;=$C1108),1,0)</f>
        <v>0</v>
      </c>
      <c r="M1108" s="11">
        <f>IF(AND($N1108&gt;' '!O$13,' '!O$13&gt;=$C1108),1,0)</f>
        <v>0</v>
      </c>
      <c r="N1108" s="25">
        <v>6304000</v>
      </c>
      <c r="O1108" s="17">
        <v>4600000</v>
      </c>
      <c r="P1108" s="17">
        <v>4600000</v>
      </c>
      <c r="Q1108" s="17">
        <v>4600000</v>
      </c>
      <c r="R1108" s="17">
        <v>4600000</v>
      </c>
      <c r="S1108" s="17">
        <v>4600000</v>
      </c>
      <c r="T1108" s="17">
        <v>4600000</v>
      </c>
      <c r="U1108" s="17">
        <v>4600000</v>
      </c>
      <c r="V1108" s="17">
        <v>4600000</v>
      </c>
      <c r="W1108" s="17">
        <v>4600000</v>
      </c>
      <c r="X1108" s="17">
        <v>4600000</v>
      </c>
    </row>
    <row r="1109" spans="2:24">
      <c r="B1109" s="20">
        <v>2</v>
      </c>
      <c r="C1109" s="25">
        <v>6304000</v>
      </c>
      <c r="D1109" s="11">
        <f>IF(AND($N1109&gt;' '!F$13,' '!F$13&gt;=$C1109),1,0)</f>
        <v>0</v>
      </c>
      <c r="E1109" s="11">
        <f>IF(AND($N1109&gt;' '!G$13,' '!G$13&gt;=$C1109),1,0)</f>
        <v>0</v>
      </c>
      <c r="F1109" s="11">
        <f>IF(AND($N1109&gt;' '!H$13,' '!H$13&gt;=$C1109),1,0)</f>
        <v>0</v>
      </c>
      <c r="G1109" s="11">
        <f>IF(AND($N1109&gt;' '!I$13,' '!I$13&gt;=$C1109),1,0)</f>
        <v>0</v>
      </c>
      <c r="H1109" s="11">
        <f>IF(AND($N1109&gt;' '!J$13,' '!J$13&gt;=$C1109),1,0)</f>
        <v>0</v>
      </c>
      <c r="I1109" s="11">
        <f>IF(AND($N1109&gt;' '!K$13,' '!K$13&gt;=$C1109),1,0)</f>
        <v>0</v>
      </c>
      <c r="J1109" s="11">
        <f>IF(AND($N1109&gt;' '!L$13,' '!L$13&gt;=$C1109),1,0)</f>
        <v>0</v>
      </c>
      <c r="K1109" s="11">
        <f>IF(AND($N1109&gt;' '!M$13,' '!M$13&gt;=$C1109),1,0)</f>
        <v>0</v>
      </c>
      <c r="L1109" s="11">
        <f>IF(AND($N1109&gt;' '!N$13,' '!N$13&gt;=$C1109),1,0)</f>
        <v>0</v>
      </c>
      <c r="M1109" s="11">
        <f>IF(AND($N1109&gt;' '!O$13,' '!O$13&gt;=$C1109),1,0)</f>
        <v>0</v>
      </c>
      <c r="N1109" s="25">
        <v>6308000</v>
      </c>
      <c r="O1109" s="17">
        <v>4603200</v>
      </c>
      <c r="P1109" s="17">
        <v>4603200</v>
      </c>
      <c r="Q1109" s="17">
        <v>4603200</v>
      </c>
      <c r="R1109" s="17">
        <v>4603200</v>
      </c>
      <c r="S1109" s="17">
        <v>4603200</v>
      </c>
      <c r="T1109" s="17">
        <v>4603200</v>
      </c>
      <c r="U1109" s="17">
        <v>4603200</v>
      </c>
      <c r="V1109" s="17">
        <v>4603200</v>
      </c>
      <c r="W1109" s="17">
        <v>4603200</v>
      </c>
      <c r="X1109" s="17">
        <v>4603200</v>
      </c>
    </row>
    <row r="1110" spans="2:24">
      <c r="B1110" s="20">
        <v>3</v>
      </c>
      <c r="C1110" s="26">
        <v>6308000</v>
      </c>
      <c r="D1110" s="11">
        <f>IF(AND($N1110&gt;' '!F$13,' '!F$13&gt;=$C1110),1,0)</f>
        <v>0</v>
      </c>
      <c r="E1110" s="11">
        <f>IF(AND($N1110&gt;' '!G$13,' '!G$13&gt;=$C1110),1,0)</f>
        <v>0</v>
      </c>
      <c r="F1110" s="11">
        <f>IF(AND($N1110&gt;' '!H$13,' '!H$13&gt;=$C1110),1,0)</f>
        <v>0</v>
      </c>
      <c r="G1110" s="11">
        <f>IF(AND($N1110&gt;' '!I$13,' '!I$13&gt;=$C1110),1,0)</f>
        <v>0</v>
      </c>
      <c r="H1110" s="11">
        <f>IF(AND($N1110&gt;' '!J$13,' '!J$13&gt;=$C1110),1,0)</f>
        <v>0</v>
      </c>
      <c r="I1110" s="11">
        <f>IF(AND($N1110&gt;' '!K$13,' '!K$13&gt;=$C1110),1,0)</f>
        <v>0</v>
      </c>
      <c r="J1110" s="11">
        <f>IF(AND($N1110&gt;' '!L$13,' '!L$13&gt;=$C1110),1,0)</f>
        <v>0</v>
      </c>
      <c r="K1110" s="11">
        <f>IF(AND($N1110&gt;' '!M$13,' '!M$13&gt;=$C1110),1,0)</f>
        <v>0</v>
      </c>
      <c r="L1110" s="11">
        <f>IF(AND($N1110&gt;' '!N$13,' '!N$13&gt;=$C1110),1,0)</f>
        <v>0</v>
      </c>
      <c r="M1110" s="11">
        <f>IF(AND($N1110&gt;' '!O$13,' '!O$13&gt;=$C1110),1,0)</f>
        <v>0</v>
      </c>
      <c r="N1110" s="26">
        <v>6312000</v>
      </c>
      <c r="O1110" s="17">
        <v>4606400</v>
      </c>
      <c r="P1110" s="17">
        <v>4606400</v>
      </c>
      <c r="Q1110" s="17">
        <v>4606400</v>
      </c>
      <c r="R1110" s="17">
        <v>4606400</v>
      </c>
      <c r="S1110" s="17">
        <v>4606400</v>
      </c>
      <c r="T1110" s="17">
        <v>4606400</v>
      </c>
      <c r="U1110" s="17">
        <v>4606400</v>
      </c>
      <c r="V1110" s="17">
        <v>4606400</v>
      </c>
      <c r="W1110" s="17">
        <v>4606400</v>
      </c>
      <c r="X1110" s="17">
        <v>4606400</v>
      </c>
    </row>
    <row r="1111" spans="2:24">
      <c r="B1111" s="20">
        <v>4</v>
      </c>
      <c r="C1111" s="25">
        <v>6312000</v>
      </c>
      <c r="D1111" s="11">
        <f>IF(AND($N1111&gt;' '!F$13,' '!F$13&gt;=$C1111),1,0)</f>
        <v>0</v>
      </c>
      <c r="E1111" s="11">
        <f>IF(AND($N1111&gt;' '!G$13,' '!G$13&gt;=$C1111),1,0)</f>
        <v>0</v>
      </c>
      <c r="F1111" s="11">
        <f>IF(AND($N1111&gt;' '!H$13,' '!H$13&gt;=$C1111),1,0)</f>
        <v>0</v>
      </c>
      <c r="G1111" s="11">
        <f>IF(AND($N1111&gt;' '!I$13,' '!I$13&gt;=$C1111),1,0)</f>
        <v>0</v>
      </c>
      <c r="H1111" s="11">
        <f>IF(AND($N1111&gt;' '!J$13,' '!J$13&gt;=$C1111),1,0)</f>
        <v>0</v>
      </c>
      <c r="I1111" s="11">
        <f>IF(AND($N1111&gt;' '!K$13,' '!K$13&gt;=$C1111),1,0)</f>
        <v>0</v>
      </c>
      <c r="J1111" s="11">
        <f>IF(AND($N1111&gt;' '!L$13,' '!L$13&gt;=$C1111),1,0)</f>
        <v>0</v>
      </c>
      <c r="K1111" s="11">
        <f>IF(AND($N1111&gt;' '!M$13,' '!M$13&gt;=$C1111),1,0)</f>
        <v>0</v>
      </c>
      <c r="L1111" s="11">
        <f>IF(AND($N1111&gt;' '!N$13,' '!N$13&gt;=$C1111),1,0)</f>
        <v>0</v>
      </c>
      <c r="M1111" s="11">
        <f>IF(AND($N1111&gt;' '!O$13,' '!O$13&gt;=$C1111),1,0)</f>
        <v>0</v>
      </c>
      <c r="N1111" s="25">
        <v>6316000</v>
      </c>
      <c r="O1111" s="17">
        <v>4609600</v>
      </c>
      <c r="P1111" s="17">
        <v>4609600</v>
      </c>
      <c r="Q1111" s="17">
        <v>4609600</v>
      </c>
      <c r="R1111" s="17">
        <v>4609600</v>
      </c>
      <c r="S1111" s="17">
        <v>4609600</v>
      </c>
      <c r="T1111" s="17">
        <v>4609600</v>
      </c>
      <c r="U1111" s="17">
        <v>4609600</v>
      </c>
      <c r="V1111" s="17">
        <v>4609600</v>
      </c>
      <c r="W1111" s="17">
        <v>4609600</v>
      </c>
      <c r="X1111" s="17">
        <v>4609600</v>
      </c>
    </row>
    <row r="1112" spans="2:24">
      <c r="B1112" s="18">
        <v>5</v>
      </c>
      <c r="C1112" s="25">
        <v>6316000</v>
      </c>
      <c r="D1112" s="11">
        <f>IF(AND($N1112&gt;' '!F$13,' '!F$13&gt;=$C1112),1,0)</f>
        <v>0</v>
      </c>
      <c r="E1112" s="11">
        <f>IF(AND($N1112&gt;' '!G$13,' '!G$13&gt;=$C1112),1,0)</f>
        <v>0</v>
      </c>
      <c r="F1112" s="11">
        <f>IF(AND($N1112&gt;' '!H$13,' '!H$13&gt;=$C1112),1,0)</f>
        <v>0</v>
      </c>
      <c r="G1112" s="11">
        <f>IF(AND($N1112&gt;' '!I$13,' '!I$13&gt;=$C1112),1,0)</f>
        <v>0</v>
      </c>
      <c r="H1112" s="11">
        <f>IF(AND($N1112&gt;' '!J$13,' '!J$13&gt;=$C1112),1,0)</f>
        <v>0</v>
      </c>
      <c r="I1112" s="11">
        <f>IF(AND($N1112&gt;' '!K$13,' '!K$13&gt;=$C1112),1,0)</f>
        <v>0</v>
      </c>
      <c r="J1112" s="11">
        <f>IF(AND($N1112&gt;' '!L$13,' '!L$13&gt;=$C1112),1,0)</f>
        <v>0</v>
      </c>
      <c r="K1112" s="11">
        <f>IF(AND($N1112&gt;' '!M$13,' '!M$13&gt;=$C1112),1,0)</f>
        <v>0</v>
      </c>
      <c r="L1112" s="11">
        <f>IF(AND($N1112&gt;' '!N$13,' '!N$13&gt;=$C1112),1,0)</f>
        <v>0</v>
      </c>
      <c r="M1112" s="11">
        <f>IF(AND($N1112&gt;' '!O$13,' '!O$13&gt;=$C1112),1,0)</f>
        <v>0</v>
      </c>
      <c r="N1112" s="25">
        <v>6320000</v>
      </c>
      <c r="O1112" s="17">
        <v>4612800</v>
      </c>
      <c r="P1112" s="17">
        <v>4612800</v>
      </c>
      <c r="Q1112" s="17">
        <v>4612800</v>
      </c>
      <c r="R1112" s="17">
        <v>4612800</v>
      </c>
      <c r="S1112" s="17">
        <v>4612800</v>
      </c>
      <c r="T1112" s="17">
        <v>4612800</v>
      </c>
      <c r="U1112" s="17">
        <v>4612800</v>
      </c>
      <c r="V1112" s="17">
        <v>4612800</v>
      </c>
      <c r="W1112" s="17">
        <v>4612800</v>
      </c>
      <c r="X1112" s="17">
        <v>4612800</v>
      </c>
    </row>
    <row r="1113" spans="2:24">
      <c r="B1113" s="20">
        <v>1</v>
      </c>
      <c r="C1113" s="25">
        <v>6320000</v>
      </c>
      <c r="D1113" s="11">
        <f>IF(AND($N1113&gt;' '!F$13,' '!F$13&gt;=$C1113),1,0)</f>
        <v>0</v>
      </c>
      <c r="E1113" s="11">
        <f>IF(AND($N1113&gt;' '!G$13,' '!G$13&gt;=$C1113),1,0)</f>
        <v>0</v>
      </c>
      <c r="F1113" s="11">
        <f>IF(AND($N1113&gt;' '!H$13,' '!H$13&gt;=$C1113),1,0)</f>
        <v>0</v>
      </c>
      <c r="G1113" s="11">
        <f>IF(AND($N1113&gt;' '!I$13,' '!I$13&gt;=$C1113),1,0)</f>
        <v>0</v>
      </c>
      <c r="H1113" s="11">
        <f>IF(AND($N1113&gt;' '!J$13,' '!J$13&gt;=$C1113),1,0)</f>
        <v>0</v>
      </c>
      <c r="I1113" s="11">
        <f>IF(AND($N1113&gt;' '!K$13,' '!K$13&gt;=$C1113),1,0)</f>
        <v>0</v>
      </c>
      <c r="J1113" s="11">
        <f>IF(AND($N1113&gt;' '!L$13,' '!L$13&gt;=$C1113),1,0)</f>
        <v>0</v>
      </c>
      <c r="K1113" s="11">
        <f>IF(AND($N1113&gt;' '!M$13,' '!M$13&gt;=$C1113),1,0)</f>
        <v>0</v>
      </c>
      <c r="L1113" s="11">
        <f>IF(AND($N1113&gt;' '!N$13,' '!N$13&gt;=$C1113),1,0)</f>
        <v>0</v>
      </c>
      <c r="M1113" s="11">
        <f>IF(AND($N1113&gt;' '!O$13,' '!O$13&gt;=$C1113),1,0)</f>
        <v>0</v>
      </c>
      <c r="N1113" s="25">
        <v>6324000</v>
      </c>
      <c r="O1113" s="17">
        <v>4616000</v>
      </c>
      <c r="P1113" s="17">
        <v>4616000</v>
      </c>
      <c r="Q1113" s="17">
        <v>4616000</v>
      </c>
      <c r="R1113" s="17">
        <v>4616000</v>
      </c>
      <c r="S1113" s="17">
        <v>4616000</v>
      </c>
      <c r="T1113" s="17">
        <v>4616000</v>
      </c>
      <c r="U1113" s="17">
        <v>4616000</v>
      </c>
      <c r="V1113" s="17">
        <v>4616000</v>
      </c>
      <c r="W1113" s="17">
        <v>4616000</v>
      </c>
      <c r="X1113" s="17">
        <v>4616000</v>
      </c>
    </row>
    <row r="1114" spans="2:24">
      <c r="B1114" s="20">
        <v>2</v>
      </c>
      <c r="C1114" s="25">
        <v>6324000</v>
      </c>
      <c r="D1114" s="11">
        <f>IF(AND($N1114&gt;' '!F$13,' '!F$13&gt;=$C1114),1,0)</f>
        <v>0</v>
      </c>
      <c r="E1114" s="11">
        <f>IF(AND($N1114&gt;' '!G$13,' '!G$13&gt;=$C1114),1,0)</f>
        <v>0</v>
      </c>
      <c r="F1114" s="11">
        <f>IF(AND($N1114&gt;' '!H$13,' '!H$13&gt;=$C1114),1,0)</f>
        <v>0</v>
      </c>
      <c r="G1114" s="11">
        <f>IF(AND($N1114&gt;' '!I$13,' '!I$13&gt;=$C1114),1,0)</f>
        <v>0</v>
      </c>
      <c r="H1114" s="11">
        <f>IF(AND($N1114&gt;' '!J$13,' '!J$13&gt;=$C1114),1,0)</f>
        <v>0</v>
      </c>
      <c r="I1114" s="11">
        <f>IF(AND($N1114&gt;' '!K$13,' '!K$13&gt;=$C1114),1,0)</f>
        <v>0</v>
      </c>
      <c r="J1114" s="11">
        <f>IF(AND($N1114&gt;' '!L$13,' '!L$13&gt;=$C1114),1,0)</f>
        <v>0</v>
      </c>
      <c r="K1114" s="11">
        <f>IF(AND($N1114&gt;' '!M$13,' '!M$13&gt;=$C1114),1,0)</f>
        <v>0</v>
      </c>
      <c r="L1114" s="11">
        <f>IF(AND($N1114&gt;' '!N$13,' '!N$13&gt;=$C1114),1,0)</f>
        <v>0</v>
      </c>
      <c r="M1114" s="11">
        <f>IF(AND($N1114&gt;' '!O$13,' '!O$13&gt;=$C1114),1,0)</f>
        <v>0</v>
      </c>
      <c r="N1114" s="25">
        <v>6328000</v>
      </c>
      <c r="O1114" s="17">
        <v>4619200</v>
      </c>
      <c r="P1114" s="17">
        <v>4619200</v>
      </c>
      <c r="Q1114" s="17">
        <v>4619200</v>
      </c>
      <c r="R1114" s="17">
        <v>4619200</v>
      </c>
      <c r="S1114" s="17">
        <v>4619200</v>
      </c>
      <c r="T1114" s="17">
        <v>4619200</v>
      </c>
      <c r="U1114" s="17">
        <v>4619200</v>
      </c>
      <c r="V1114" s="17">
        <v>4619200</v>
      </c>
      <c r="W1114" s="17">
        <v>4619200</v>
      </c>
      <c r="X1114" s="17">
        <v>4619200</v>
      </c>
    </row>
    <row r="1115" spans="2:24">
      <c r="B1115" s="20">
        <v>3</v>
      </c>
      <c r="C1115" s="26">
        <v>6328000</v>
      </c>
      <c r="D1115" s="11">
        <f>IF(AND($N1115&gt;' '!F$13,' '!F$13&gt;=$C1115),1,0)</f>
        <v>0</v>
      </c>
      <c r="E1115" s="11">
        <f>IF(AND($N1115&gt;' '!G$13,' '!G$13&gt;=$C1115),1,0)</f>
        <v>0</v>
      </c>
      <c r="F1115" s="11">
        <f>IF(AND($N1115&gt;' '!H$13,' '!H$13&gt;=$C1115),1,0)</f>
        <v>0</v>
      </c>
      <c r="G1115" s="11">
        <f>IF(AND($N1115&gt;' '!I$13,' '!I$13&gt;=$C1115),1,0)</f>
        <v>0</v>
      </c>
      <c r="H1115" s="11">
        <f>IF(AND($N1115&gt;' '!J$13,' '!J$13&gt;=$C1115),1,0)</f>
        <v>0</v>
      </c>
      <c r="I1115" s="11">
        <f>IF(AND($N1115&gt;' '!K$13,' '!K$13&gt;=$C1115),1,0)</f>
        <v>0</v>
      </c>
      <c r="J1115" s="11">
        <f>IF(AND($N1115&gt;' '!L$13,' '!L$13&gt;=$C1115),1,0)</f>
        <v>0</v>
      </c>
      <c r="K1115" s="11">
        <f>IF(AND($N1115&gt;' '!M$13,' '!M$13&gt;=$C1115),1,0)</f>
        <v>0</v>
      </c>
      <c r="L1115" s="11">
        <f>IF(AND($N1115&gt;' '!N$13,' '!N$13&gt;=$C1115),1,0)</f>
        <v>0</v>
      </c>
      <c r="M1115" s="11">
        <f>IF(AND($N1115&gt;' '!O$13,' '!O$13&gt;=$C1115),1,0)</f>
        <v>0</v>
      </c>
      <c r="N1115" s="26">
        <v>6332000</v>
      </c>
      <c r="O1115" s="17">
        <v>4622400</v>
      </c>
      <c r="P1115" s="17">
        <v>4622400</v>
      </c>
      <c r="Q1115" s="17">
        <v>4622400</v>
      </c>
      <c r="R1115" s="17">
        <v>4622400</v>
      </c>
      <c r="S1115" s="17">
        <v>4622400</v>
      </c>
      <c r="T1115" s="17">
        <v>4622400</v>
      </c>
      <c r="U1115" s="17">
        <v>4622400</v>
      </c>
      <c r="V1115" s="17">
        <v>4622400</v>
      </c>
      <c r="W1115" s="17">
        <v>4622400</v>
      </c>
      <c r="X1115" s="17">
        <v>4622400</v>
      </c>
    </row>
    <row r="1116" spans="2:24">
      <c r="B1116" s="20">
        <v>4</v>
      </c>
      <c r="C1116" s="25">
        <v>6332000</v>
      </c>
      <c r="D1116" s="11">
        <f>IF(AND($N1116&gt;' '!F$13,' '!F$13&gt;=$C1116),1,0)</f>
        <v>0</v>
      </c>
      <c r="E1116" s="11">
        <f>IF(AND($N1116&gt;' '!G$13,' '!G$13&gt;=$C1116),1,0)</f>
        <v>0</v>
      </c>
      <c r="F1116" s="11">
        <f>IF(AND($N1116&gt;' '!H$13,' '!H$13&gt;=$C1116),1,0)</f>
        <v>0</v>
      </c>
      <c r="G1116" s="11">
        <f>IF(AND($N1116&gt;' '!I$13,' '!I$13&gt;=$C1116),1,0)</f>
        <v>0</v>
      </c>
      <c r="H1116" s="11">
        <f>IF(AND($N1116&gt;' '!J$13,' '!J$13&gt;=$C1116),1,0)</f>
        <v>0</v>
      </c>
      <c r="I1116" s="11">
        <f>IF(AND($N1116&gt;' '!K$13,' '!K$13&gt;=$C1116),1,0)</f>
        <v>0</v>
      </c>
      <c r="J1116" s="11">
        <f>IF(AND($N1116&gt;' '!L$13,' '!L$13&gt;=$C1116),1,0)</f>
        <v>0</v>
      </c>
      <c r="K1116" s="11">
        <f>IF(AND($N1116&gt;' '!M$13,' '!M$13&gt;=$C1116),1,0)</f>
        <v>0</v>
      </c>
      <c r="L1116" s="11">
        <f>IF(AND($N1116&gt;' '!N$13,' '!N$13&gt;=$C1116),1,0)</f>
        <v>0</v>
      </c>
      <c r="M1116" s="11">
        <f>IF(AND($N1116&gt;' '!O$13,' '!O$13&gt;=$C1116),1,0)</f>
        <v>0</v>
      </c>
      <c r="N1116" s="25">
        <v>6336000</v>
      </c>
      <c r="O1116" s="17">
        <v>4625600</v>
      </c>
      <c r="P1116" s="17">
        <v>4625600</v>
      </c>
      <c r="Q1116" s="17">
        <v>4625600</v>
      </c>
      <c r="R1116" s="17">
        <v>4625600</v>
      </c>
      <c r="S1116" s="17">
        <v>4625600</v>
      </c>
      <c r="T1116" s="17">
        <v>4625600</v>
      </c>
      <c r="U1116" s="17">
        <v>4625600</v>
      </c>
      <c r="V1116" s="17">
        <v>4625600</v>
      </c>
      <c r="W1116" s="17">
        <v>4625600</v>
      </c>
      <c r="X1116" s="17">
        <v>4625600</v>
      </c>
    </row>
    <row r="1117" spans="2:24">
      <c r="B1117" s="18">
        <v>5</v>
      </c>
      <c r="C1117" s="25">
        <v>6336000</v>
      </c>
      <c r="D1117" s="11">
        <f>IF(AND($N1117&gt;' '!F$13,' '!F$13&gt;=$C1117),1,0)</f>
        <v>0</v>
      </c>
      <c r="E1117" s="11">
        <f>IF(AND($N1117&gt;' '!G$13,' '!G$13&gt;=$C1117),1,0)</f>
        <v>0</v>
      </c>
      <c r="F1117" s="11">
        <f>IF(AND($N1117&gt;' '!H$13,' '!H$13&gt;=$C1117),1,0)</f>
        <v>0</v>
      </c>
      <c r="G1117" s="11">
        <f>IF(AND($N1117&gt;' '!I$13,' '!I$13&gt;=$C1117),1,0)</f>
        <v>0</v>
      </c>
      <c r="H1117" s="11">
        <f>IF(AND($N1117&gt;' '!J$13,' '!J$13&gt;=$C1117),1,0)</f>
        <v>0</v>
      </c>
      <c r="I1117" s="11">
        <f>IF(AND($N1117&gt;' '!K$13,' '!K$13&gt;=$C1117),1,0)</f>
        <v>0</v>
      </c>
      <c r="J1117" s="11">
        <f>IF(AND($N1117&gt;' '!L$13,' '!L$13&gt;=$C1117),1,0)</f>
        <v>0</v>
      </c>
      <c r="K1117" s="11">
        <f>IF(AND($N1117&gt;' '!M$13,' '!M$13&gt;=$C1117),1,0)</f>
        <v>0</v>
      </c>
      <c r="L1117" s="11">
        <f>IF(AND($N1117&gt;' '!N$13,' '!N$13&gt;=$C1117),1,0)</f>
        <v>0</v>
      </c>
      <c r="M1117" s="11">
        <f>IF(AND($N1117&gt;' '!O$13,' '!O$13&gt;=$C1117),1,0)</f>
        <v>0</v>
      </c>
      <c r="N1117" s="25">
        <v>6340000</v>
      </c>
      <c r="O1117" s="17">
        <v>4628800</v>
      </c>
      <c r="P1117" s="17">
        <v>4628800</v>
      </c>
      <c r="Q1117" s="17">
        <v>4628800</v>
      </c>
      <c r="R1117" s="17">
        <v>4628800</v>
      </c>
      <c r="S1117" s="17">
        <v>4628800</v>
      </c>
      <c r="T1117" s="17">
        <v>4628800</v>
      </c>
      <c r="U1117" s="17">
        <v>4628800</v>
      </c>
      <c r="V1117" s="17">
        <v>4628800</v>
      </c>
      <c r="W1117" s="17">
        <v>4628800</v>
      </c>
      <c r="X1117" s="17">
        <v>4628800</v>
      </c>
    </row>
    <row r="1118" spans="2:24">
      <c r="B1118" s="20">
        <v>1</v>
      </c>
      <c r="C1118" s="25">
        <v>6340000</v>
      </c>
      <c r="D1118" s="11">
        <f>IF(AND($N1118&gt;' '!F$13,' '!F$13&gt;=$C1118),1,0)</f>
        <v>0</v>
      </c>
      <c r="E1118" s="11">
        <f>IF(AND($N1118&gt;' '!G$13,' '!G$13&gt;=$C1118),1,0)</f>
        <v>0</v>
      </c>
      <c r="F1118" s="11">
        <f>IF(AND($N1118&gt;' '!H$13,' '!H$13&gt;=$C1118),1,0)</f>
        <v>0</v>
      </c>
      <c r="G1118" s="11">
        <f>IF(AND($N1118&gt;' '!I$13,' '!I$13&gt;=$C1118),1,0)</f>
        <v>0</v>
      </c>
      <c r="H1118" s="11">
        <f>IF(AND($N1118&gt;' '!J$13,' '!J$13&gt;=$C1118),1,0)</f>
        <v>0</v>
      </c>
      <c r="I1118" s="11">
        <f>IF(AND($N1118&gt;' '!K$13,' '!K$13&gt;=$C1118),1,0)</f>
        <v>0</v>
      </c>
      <c r="J1118" s="11">
        <f>IF(AND($N1118&gt;' '!L$13,' '!L$13&gt;=$C1118),1,0)</f>
        <v>0</v>
      </c>
      <c r="K1118" s="11">
        <f>IF(AND($N1118&gt;' '!M$13,' '!M$13&gt;=$C1118),1,0)</f>
        <v>0</v>
      </c>
      <c r="L1118" s="11">
        <f>IF(AND($N1118&gt;' '!N$13,' '!N$13&gt;=$C1118),1,0)</f>
        <v>0</v>
      </c>
      <c r="M1118" s="11">
        <f>IF(AND($N1118&gt;' '!O$13,' '!O$13&gt;=$C1118),1,0)</f>
        <v>0</v>
      </c>
      <c r="N1118" s="25">
        <v>6344000</v>
      </c>
      <c r="O1118" s="17">
        <v>4632000</v>
      </c>
      <c r="P1118" s="17">
        <v>4632000</v>
      </c>
      <c r="Q1118" s="17">
        <v>4632000</v>
      </c>
      <c r="R1118" s="17">
        <v>4632000</v>
      </c>
      <c r="S1118" s="17">
        <v>4632000</v>
      </c>
      <c r="T1118" s="17">
        <v>4632000</v>
      </c>
      <c r="U1118" s="17">
        <v>4632000</v>
      </c>
      <c r="V1118" s="17">
        <v>4632000</v>
      </c>
      <c r="W1118" s="17">
        <v>4632000</v>
      </c>
      <c r="X1118" s="17">
        <v>4632000</v>
      </c>
    </row>
    <row r="1119" spans="2:24">
      <c r="B1119" s="20">
        <v>2</v>
      </c>
      <c r="C1119" s="25">
        <v>6344000</v>
      </c>
      <c r="D1119" s="11">
        <f>IF(AND($N1119&gt;' '!F$13,' '!F$13&gt;=$C1119),1,0)</f>
        <v>0</v>
      </c>
      <c r="E1119" s="11">
        <f>IF(AND($N1119&gt;' '!G$13,' '!G$13&gt;=$C1119),1,0)</f>
        <v>0</v>
      </c>
      <c r="F1119" s="11">
        <f>IF(AND($N1119&gt;' '!H$13,' '!H$13&gt;=$C1119),1,0)</f>
        <v>0</v>
      </c>
      <c r="G1119" s="11">
        <f>IF(AND($N1119&gt;' '!I$13,' '!I$13&gt;=$C1119),1,0)</f>
        <v>0</v>
      </c>
      <c r="H1119" s="11">
        <f>IF(AND($N1119&gt;' '!J$13,' '!J$13&gt;=$C1119),1,0)</f>
        <v>0</v>
      </c>
      <c r="I1119" s="11">
        <f>IF(AND($N1119&gt;' '!K$13,' '!K$13&gt;=$C1119),1,0)</f>
        <v>0</v>
      </c>
      <c r="J1119" s="11">
        <f>IF(AND($N1119&gt;' '!L$13,' '!L$13&gt;=$C1119),1,0)</f>
        <v>0</v>
      </c>
      <c r="K1119" s="11">
        <f>IF(AND($N1119&gt;' '!M$13,' '!M$13&gt;=$C1119),1,0)</f>
        <v>0</v>
      </c>
      <c r="L1119" s="11">
        <f>IF(AND($N1119&gt;' '!N$13,' '!N$13&gt;=$C1119),1,0)</f>
        <v>0</v>
      </c>
      <c r="M1119" s="11">
        <f>IF(AND($N1119&gt;' '!O$13,' '!O$13&gt;=$C1119),1,0)</f>
        <v>0</v>
      </c>
      <c r="N1119" s="25">
        <v>6348000</v>
      </c>
      <c r="O1119" s="17">
        <v>4635200</v>
      </c>
      <c r="P1119" s="17">
        <v>4635200</v>
      </c>
      <c r="Q1119" s="17">
        <v>4635200</v>
      </c>
      <c r="R1119" s="17">
        <v>4635200</v>
      </c>
      <c r="S1119" s="17">
        <v>4635200</v>
      </c>
      <c r="T1119" s="17">
        <v>4635200</v>
      </c>
      <c r="U1119" s="17">
        <v>4635200</v>
      </c>
      <c r="V1119" s="17">
        <v>4635200</v>
      </c>
      <c r="W1119" s="17">
        <v>4635200</v>
      </c>
      <c r="X1119" s="17">
        <v>4635200</v>
      </c>
    </row>
    <row r="1120" spans="2:24">
      <c r="B1120" s="20">
        <v>3</v>
      </c>
      <c r="C1120" s="26">
        <v>6348000</v>
      </c>
      <c r="D1120" s="11">
        <f>IF(AND($N1120&gt;' '!F$13,' '!F$13&gt;=$C1120),1,0)</f>
        <v>0</v>
      </c>
      <c r="E1120" s="11">
        <f>IF(AND($N1120&gt;' '!G$13,' '!G$13&gt;=$C1120),1,0)</f>
        <v>0</v>
      </c>
      <c r="F1120" s="11">
        <f>IF(AND($N1120&gt;' '!H$13,' '!H$13&gt;=$C1120),1,0)</f>
        <v>0</v>
      </c>
      <c r="G1120" s="11">
        <f>IF(AND($N1120&gt;' '!I$13,' '!I$13&gt;=$C1120),1,0)</f>
        <v>0</v>
      </c>
      <c r="H1120" s="11">
        <f>IF(AND($N1120&gt;' '!J$13,' '!J$13&gt;=$C1120),1,0)</f>
        <v>0</v>
      </c>
      <c r="I1120" s="11">
        <f>IF(AND($N1120&gt;' '!K$13,' '!K$13&gt;=$C1120),1,0)</f>
        <v>0</v>
      </c>
      <c r="J1120" s="11">
        <f>IF(AND($N1120&gt;' '!L$13,' '!L$13&gt;=$C1120),1,0)</f>
        <v>0</v>
      </c>
      <c r="K1120" s="11">
        <f>IF(AND($N1120&gt;' '!M$13,' '!M$13&gt;=$C1120),1,0)</f>
        <v>0</v>
      </c>
      <c r="L1120" s="11">
        <f>IF(AND($N1120&gt;' '!N$13,' '!N$13&gt;=$C1120),1,0)</f>
        <v>0</v>
      </c>
      <c r="M1120" s="11">
        <f>IF(AND($N1120&gt;' '!O$13,' '!O$13&gt;=$C1120),1,0)</f>
        <v>0</v>
      </c>
      <c r="N1120" s="26">
        <v>6352000</v>
      </c>
      <c r="O1120" s="17">
        <v>4638400</v>
      </c>
      <c r="P1120" s="17">
        <v>4638400</v>
      </c>
      <c r="Q1120" s="17">
        <v>4638400</v>
      </c>
      <c r="R1120" s="17">
        <v>4638400</v>
      </c>
      <c r="S1120" s="17">
        <v>4638400</v>
      </c>
      <c r="T1120" s="17">
        <v>4638400</v>
      </c>
      <c r="U1120" s="17">
        <v>4638400</v>
      </c>
      <c r="V1120" s="17">
        <v>4638400</v>
      </c>
      <c r="W1120" s="17">
        <v>4638400</v>
      </c>
      <c r="X1120" s="17">
        <v>4638400</v>
      </c>
    </row>
    <row r="1121" spans="2:24">
      <c r="B1121" s="20">
        <v>4</v>
      </c>
      <c r="C1121" s="25">
        <v>6352000</v>
      </c>
      <c r="D1121" s="11">
        <f>IF(AND($N1121&gt;' '!F$13,' '!F$13&gt;=$C1121),1,0)</f>
        <v>0</v>
      </c>
      <c r="E1121" s="11">
        <f>IF(AND($N1121&gt;' '!G$13,' '!G$13&gt;=$C1121),1,0)</f>
        <v>0</v>
      </c>
      <c r="F1121" s="11">
        <f>IF(AND($N1121&gt;' '!H$13,' '!H$13&gt;=$C1121),1,0)</f>
        <v>0</v>
      </c>
      <c r="G1121" s="11">
        <f>IF(AND($N1121&gt;' '!I$13,' '!I$13&gt;=$C1121),1,0)</f>
        <v>0</v>
      </c>
      <c r="H1121" s="11">
        <f>IF(AND($N1121&gt;' '!J$13,' '!J$13&gt;=$C1121),1,0)</f>
        <v>0</v>
      </c>
      <c r="I1121" s="11">
        <f>IF(AND($N1121&gt;' '!K$13,' '!K$13&gt;=$C1121),1,0)</f>
        <v>0</v>
      </c>
      <c r="J1121" s="11">
        <f>IF(AND($N1121&gt;' '!L$13,' '!L$13&gt;=$C1121),1,0)</f>
        <v>0</v>
      </c>
      <c r="K1121" s="11">
        <f>IF(AND($N1121&gt;' '!M$13,' '!M$13&gt;=$C1121),1,0)</f>
        <v>0</v>
      </c>
      <c r="L1121" s="11">
        <f>IF(AND($N1121&gt;' '!N$13,' '!N$13&gt;=$C1121),1,0)</f>
        <v>0</v>
      </c>
      <c r="M1121" s="11">
        <f>IF(AND($N1121&gt;' '!O$13,' '!O$13&gt;=$C1121),1,0)</f>
        <v>0</v>
      </c>
      <c r="N1121" s="25">
        <v>6356000</v>
      </c>
      <c r="O1121" s="17">
        <v>4641600</v>
      </c>
      <c r="P1121" s="17">
        <v>4641600</v>
      </c>
      <c r="Q1121" s="17">
        <v>4641600</v>
      </c>
      <c r="R1121" s="17">
        <v>4641600</v>
      </c>
      <c r="S1121" s="17">
        <v>4641600</v>
      </c>
      <c r="T1121" s="17">
        <v>4641600</v>
      </c>
      <c r="U1121" s="17">
        <v>4641600</v>
      </c>
      <c r="V1121" s="17">
        <v>4641600</v>
      </c>
      <c r="W1121" s="17">
        <v>4641600</v>
      </c>
      <c r="X1121" s="17">
        <v>4641600</v>
      </c>
    </row>
    <row r="1122" spans="2:24">
      <c r="B1122" s="18">
        <v>5</v>
      </c>
      <c r="C1122" s="25">
        <v>6356000</v>
      </c>
      <c r="D1122" s="11">
        <f>IF(AND($N1122&gt;' '!F$13,' '!F$13&gt;=$C1122),1,0)</f>
        <v>0</v>
      </c>
      <c r="E1122" s="11">
        <f>IF(AND($N1122&gt;' '!G$13,' '!G$13&gt;=$C1122),1,0)</f>
        <v>0</v>
      </c>
      <c r="F1122" s="11">
        <f>IF(AND($N1122&gt;' '!H$13,' '!H$13&gt;=$C1122),1,0)</f>
        <v>0</v>
      </c>
      <c r="G1122" s="11">
        <f>IF(AND($N1122&gt;' '!I$13,' '!I$13&gt;=$C1122),1,0)</f>
        <v>0</v>
      </c>
      <c r="H1122" s="11">
        <f>IF(AND($N1122&gt;' '!J$13,' '!J$13&gt;=$C1122),1,0)</f>
        <v>0</v>
      </c>
      <c r="I1122" s="11">
        <f>IF(AND($N1122&gt;' '!K$13,' '!K$13&gt;=$C1122),1,0)</f>
        <v>0</v>
      </c>
      <c r="J1122" s="11">
        <f>IF(AND($N1122&gt;' '!L$13,' '!L$13&gt;=$C1122),1,0)</f>
        <v>0</v>
      </c>
      <c r="K1122" s="11">
        <f>IF(AND($N1122&gt;' '!M$13,' '!M$13&gt;=$C1122),1,0)</f>
        <v>0</v>
      </c>
      <c r="L1122" s="11">
        <f>IF(AND($N1122&gt;' '!N$13,' '!N$13&gt;=$C1122),1,0)</f>
        <v>0</v>
      </c>
      <c r="M1122" s="11">
        <f>IF(AND($N1122&gt;' '!O$13,' '!O$13&gt;=$C1122),1,0)</f>
        <v>0</v>
      </c>
      <c r="N1122" s="25">
        <v>6360000</v>
      </c>
      <c r="O1122" s="17">
        <v>4644800</v>
      </c>
      <c r="P1122" s="17">
        <v>4644800</v>
      </c>
      <c r="Q1122" s="17">
        <v>4644800</v>
      </c>
      <c r="R1122" s="17">
        <v>4644800</v>
      </c>
      <c r="S1122" s="17">
        <v>4644800</v>
      </c>
      <c r="T1122" s="17">
        <v>4644800</v>
      </c>
      <c r="U1122" s="17">
        <v>4644800</v>
      </c>
      <c r="V1122" s="17">
        <v>4644800</v>
      </c>
      <c r="W1122" s="17">
        <v>4644800</v>
      </c>
      <c r="X1122" s="17">
        <v>4644800</v>
      </c>
    </row>
    <row r="1123" spans="2:24">
      <c r="B1123" s="20">
        <v>1</v>
      </c>
      <c r="C1123" s="25">
        <v>6360000</v>
      </c>
      <c r="D1123" s="11">
        <f>IF(AND($N1123&gt;' '!F$13,' '!F$13&gt;=$C1123),1,0)</f>
        <v>0</v>
      </c>
      <c r="E1123" s="11">
        <f>IF(AND($N1123&gt;' '!G$13,' '!G$13&gt;=$C1123),1,0)</f>
        <v>0</v>
      </c>
      <c r="F1123" s="11">
        <f>IF(AND($N1123&gt;' '!H$13,' '!H$13&gt;=$C1123),1,0)</f>
        <v>0</v>
      </c>
      <c r="G1123" s="11">
        <f>IF(AND($N1123&gt;' '!I$13,' '!I$13&gt;=$C1123),1,0)</f>
        <v>0</v>
      </c>
      <c r="H1123" s="11">
        <f>IF(AND($N1123&gt;' '!J$13,' '!J$13&gt;=$C1123),1,0)</f>
        <v>0</v>
      </c>
      <c r="I1123" s="11">
        <f>IF(AND($N1123&gt;' '!K$13,' '!K$13&gt;=$C1123),1,0)</f>
        <v>0</v>
      </c>
      <c r="J1123" s="11">
        <f>IF(AND($N1123&gt;' '!L$13,' '!L$13&gt;=$C1123),1,0)</f>
        <v>0</v>
      </c>
      <c r="K1123" s="11">
        <f>IF(AND($N1123&gt;' '!M$13,' '!M$13&gt;=$C1123),1,0)</f>
        <v>0</v>
      </c>
      <c r="L1123" s="11">
        <f>IF(AND($N1123&gt;' '!N$13,' '!N$13&gt;=$C1123),1,0)</f>
        <v>0</v>
      </c>
      <c r="M1123" s="11">
        <f>IF(AND($N1123&gt;' '!O$13,' '!O$13&gt;=$C1123),1,0)</f>
        <v>0</v>
      </c>
      <c r="N1123" s="25">
        <v>6364000</v>
      </c>
      <c r="O1123" s="17">
        <v>4648000</v>
      </c>
      <c r="P1123" s="17">
        <v>4648000</v>
      </c>
      <c r="Q1123" s="17">
        <v>4648000</v>
      </c>
      <c r="R1123" s="17">
        <v>4648000</v>
      </c>
      <c r="S1123" s="17">
        <v>4648000</v>
      </c>
      <c r="T1123" s="17">
        <v>4648000</v>
      </c>
      <c r="U1123" s="17">
        <v>4648000</v>
      </c>
      <c r="V1123" s="17">
        <v>4648000</v>
      </c>
      <c r="W1123" s="17">
        <v>4648000</v>
      </c>
      <c r="X1123" s="17">
        <v>4648000</v>
      </c>
    </row>
    <row r="1124" spans="2:24">
      <c r="B1124" s="20">
        <v>2</v>
      </c>
      <c r="C1124" s="25">
        <v>6364000</v>
      </c>
      <c r="D1124" s="11">
        <f>IF(AND($N1124&gt;' '!F$13,' '!F$13&gt;=$C1124),1,0)</f>
        <v>0</v>
      </c>
      <c r="E1124" s="11">
        <f>IF(AND($N1124&gt;' '!G$13,' '!G$13&gt;=$C1124),1,0)</f>
        <v>0</v>
      </c>
      <c r="F1124" s="11">
        <f>IF(AND($N1124&gt;' '!H$13,' '!H$13&gt;=$C1124),1,0)</f>
        <v>0</v>
      </c>
      <c r="G1124" s="11">
        <f>IF(AND($N1124&gt;' '!I$13,' '!I$13&gt;=$C1124),1,0)</f>
        <v>0</v>
      </c>
      <c r="H1124" s="11">
        <f>IF(AND($N1124&gt;' '!J$13,' '!J$13&gt;=$C1124),1,0)</f>
        <v>0</v>
      </c>
      <c r="I1124" s="11">
        <f>IF(AND($N1124&gt;' '!K$13,' '!K$13&gt;=$C1124),1,0)</f>
        <v>0</v>
      </c>
      <c r="J1124" s="11">
        <f>IF(AND($N1124&gt;' '!L$13,' '!L$13&gt;=$C1124),1,0)</f>
        <v>0</v>
      </c>
      <c r="K1124" s="11">
        <f>IF(AND($N1124&gt;' '!M$13,' '!M$13&gt;=$C1124),1,0)</f>
        <v>0</v>
      </c>
      <c r="L1124" s="11">
        <f>IF(AND($N1124&gt;' '!N$13,' '!N$13&gt;=$C1124),1,0)</f>
        <v>0</v>
      </c>
      <c r="M1124" s="11">
        <f>IF(AND($N1124&gt;' '!O$13,' '!O$13&gt;=$C1124),1,0)</f>
        <v>0</v>
      </c>
      <c r="N1124" s="25">
        <v>6368000</v>
      </c>
      <c r="O1124" s="17">
        <v>4651200</v>
      </c>
      <c r="P1124" s="17">
        <v>4651200</v>
      </c>
      <c r="Q1124" s="17">
        <v>4651200</v>
      </c>
      <c r="R1124" s="17">
        <v>4651200</v>
      </c>
      <c r="S1124" s="17">
        <v>4651200</v>
      </c>
      <c r="T1124" s="17">
        <v>4651200</v>
      </c>
      <c r="U1124" s="17">
        <v>4651200</v>
      </c>
      <c r="V1124" s="17">
        <v>4651200</v>
      </c>
      <c r="W1124" s="17">
        <v>4651200</v>
      </c>
      <c r="X1124" s="17">
        <v>4651200</v>
      </c>
    </row>
    <row r="1125" spans="2:24">
      <c r="B1125" s="20">
        <v>3</v>
      </c>
      <c r="C1125" s="26">
        <v>6368000</v>
      </c>
      <c r="D1125" s="11">
        <f>IF(AND($N1125&gt;' '!F$13,' '!F$13&gt;=$C1125),1,0)</f>
        <v>0</v>
      </c>
      <c r="E1125" s="11">
        <f>IF(AND($N1125&gt;' '!G$13,' '!G$13&gt;=$C1125),1,0)</f>
        <v>0</v>
      </c>
      <c r="F1125" s="11">
        <f>IF(AND($N1125&gt;' '!H$13,' '!H$13&gt;=$C1125),1,0)</f>
        <v>0</v>
      </c>
      <c r="G1125" s="11">
        <f>IF(AND($N1125&gt;' '!I$13,' '!I$13&gt;=$C1125),1,0)</f>
        <v>0</v>
      </c>
      <c r="H1125" s="11">
        <f>IF(AND($N1125&gt;' '!J$13,' '!J$13&gt;=$C1125),1,0)</f>
        <v>0</v>
      </c>
      <c r="I1125" s="11">
        <f>IF(AND($N1125&gt;' '!K$13,' '!K$13&gt;=$C1125),1,0)</f>
        <v>0</v>
      </c>
      <c r="J1125" s="11">
        <f>IF(AND($N1125&gt;' '!L$13,' '!L$13&gt;=$C1125),1,0)</f>
        <v>0</v>
      </c>
      <c r="K1125" s="11">
        <f>IF(AND($N1125&gt;' '!M$13,' '!M$13&gt;=$C1125),1,0)</f>
        <v>0</v>
      </c>
      <c r="L1125" s="11">
        <f>IF(AND($N1125&gt;' '!N$13,' '!N$13&gt;=$C1125),1,0)</f>
        <v>0</v>
      </c>
      <c r="M1125" s="11">
        <f>IF(AND($N1125&gt;' '!O$13,' '!O$13&gt;=$C1125),1,0)</f>
        <v>0</v>
      </c>
      <c r="N1125" s="26">
        <v>6372000</v>
      </c>
      <c r="O1125" s="17">
        <v>4654400</v>
      </c>
      <c r="P1125" s="17">
        <v>4654400</v>
      </c>
      <c r="Q1125" s="17">
        <v>4654400</v>
      </c>
      <c r="R1125" s="17">
        <v>4654400</v>
      </c>
      <c r="S1125" s="17">
        <v>4654400</v>
      </c>
      <c r="T1125" s="17">
        <v>4654400</v>
      </c>
      <c r="U1125" s="17">
        <v>4654400</v>
      </c>
      <c r="V1125" s="17">
        <v>4654400</v>
      </c>
      <c r="W1125" s="17">
        <v>4654400</v>
      </c>
      <c r="X1125" s="17">
        <v>4654400</v>
      </c>
    </row>
    <row r="1126" spans="2:24">
      <c r="B1126" s="20">
        <v>4</v>
      </c>
      <c r="C1126" s="25">
        <v>6372000</v>
      </c>
      <c r="D1126" s="11">
        <f>IF(AND($N1126&gt;' '!F$13,' '!F$13&gt;=$C1126),1,0)</f>
        <v>0</v>
      </c>
      <c r="E1126" s="11">
        <f>IF(AND($N1126&gt;' '!G$13,' '!G$13&gt;=$C1126),1,0)</f>
        <v>0</v>
      </c>
      <c r="F1126" s="11">
        <f>IF(AND($N1126&gt;' '!H$13,' '!H$13&gt;=$C1126),1,0)</f>
        <v>0</v>
      </c>
      <c r="G1126" s="11">
        <f>IF(AND($N1126&gt;' '!I$13,' '!I$13&gt;=$C1126),1,0)</f>
        <v>0</v>
      </c>
      <c r="H1126" s="11">
        <f>IF(AND($N1126&gt;' '!J$13,' '!J$13&gt;=$C1126),1,0)</f>
        <v>0</v>
      </c>
      <c r="I1126" s="11">
        <f>IF(AND($N1126&gt;' '!K$13,' '!K$13&gt;=$C1126),1,0)</f>
        <v>0</v>
      </c>
      <c r="J1126" s="11">
        <f>IF(AND($N1126&gt;' '!L$13,' '!L$13&gt;=$C1126),1,0)</f>
        <v>0</v>
      </c>
      <c r="K1126" s="11">
        <f>IF(AND($N1126&gt;' '!M$13,' '!M$13&gt;=$C1126),1,0)</f>
        <v>0</v>
      </c>
      <c r="L1126" s="11">
        <f>IF(AND($N1126&gt;' '!N$13,' '!N$13&gt;=$C1126),1,0)</f>
        <v>0</v>
      </c>
      <c r="M1126" s="11">
        <f>IF(AND($N1126&gt;' '!O$13,' '!O$13&gt;=$C1126),1,0)</f>
        <v>0</v>
      </c>
      <c r="N1126" s="25">
        <v>6376000</v>
      </c>
      <c r="O1126" s="17">
        <v>4657600</v>
      </c>
      <c r="P1126" s="17">
        <v>4657600</v>
      </c>
      <c r="Q1126" s="17">
        <v>4657600</v>
      </c>
      <c r="R1126" s="17">
        <v>4657600</v>
      </c>
      <c r="S1126" s="17">
        <v>4657600</v>
      </c>
      <c r="T1126" s="17">
        <v>4657600</v>
      </c>
      <c r="U1126" s="17">
        <v>4657600</v>
      </c>
      <c r="V1126" s="17">
        <v>4657600</v>
      </c>
      <c r="W1126" s="17">
        <v>4657600</v>
      </c>
      <c r="X1126" s="17">
        <v>4657600</v>
      </c>
    </row>
    <row r="1127" spans="2:24">
      <c r="B1127" s="18">
        <v>5</v>
      </c>
      <c r="C1127" s="25">
        <v>6376000</v>
      </c>
      <c r="D1127" s="11">
        <f>IF(AND($N1127&gt;' '!F$13,' '!F$13&gt;=$C1127),1,0)</f>
        <v>0</v>
      </c>
      <c r="E1127" s="11">
        <f>IF(AND($N1127&gt;' '!G$13,' '!G$13&gt;=$C1127),1,0)</f>
        <v>0</v>
      </c>
      <c r="F1127" s="11">
        <f>IF(AND($N1127&gt;' '!H$13,' '!H$13&gt;=$C1127),1,0)</f>
        <v>0</v>
      </c>
      <c r="G1127" s="11">
        <f>IF(AND($N1127&gt;' '!I$13,' '!I$13&gt;=$C1127),1,0)</f>
        <v>0</v>
      </c>
      <c r="H1127" s="11">
        <f>IF(AND($N1127&gt;' '!J$13,' '!J$13&gt;=$C1127),1,0)</f>
        <v>0</v>
      </c>
      <c r="I1127" s="11">
        <f>IF(AND($N1127&gt;' '!K$13,' '!K$13&gt;=$C1127),1,0)</f>
        <v>0</v>
      </c>
      <c r="J1127" s="11">
        <f>IF(AND($N1127&gt;' '!L$13,' '!L$13&gt;=$C1127),1,0)</f>
        <v>0</v>
      </c>
      <c r="K1127" s="11">
        <f>IF(AND($N1127&gt;' '!M$13,' '!M$13&gt;=$C1127),1,0)</f>
        <v>0</v>
      </c>
      <c r="L1127" s="11">
        <f>IF(AND($N1127&gt;' '!N$13,' '!N$13&gt;=$C1127),1,0)</f>
        <v>0</v>
      </c>
      <c r="M1127" s="11">
        <f>IF(AND($N1127&gt;' '!O$13,' '!O$13&gt;=$C1127),1,0)</f>
        <v>0</v>
      </c>
      <c r="N1127" s="25">
        <v>6380000</v>
      </c>
      <c r="O1127" s="17">
        <v>4660800</v>
      </c>
      <c r="P1127" s="17">
        <v>4660800</v>
      </c>
      <c r="Q1127" s="17">
        <v>4660800</v>
      </c>
      <c r="R1127" s="17">
        <v>4660800</v>
      </c>
      <c r="S1127" s="17">
        <v>4660800</v>
      </c>
      <c r="T1127" s="17">
        <v>4660800</v>
      </c>
      <c r="U1127" s="17">
        <v>4660800</v>
      </c>
      <c r="V1127" s="17">
        <v>4660800</v>
      </c>
      <c r="W1127" s="17">
        <v>4660800</v>
      </c>
      <c r="X1127" s="17">
        <v>4660800</v>
      </c>
    </row>
    <row r="1128" spans="2:24">
      <c r="B1128" s="20">
        <v>1</v>
      </c>
      <c r="C1128" s="25">
        <v>6380000</v>
      </c>
      <c r="D1128" s="11">
        <f>IF(AND($N1128&gt;' '!F$13,' '!F$13&gt;=$C1128),1,0)</f>
        <v>0</v>
      </c>
      <c r="E1128" s="11">
        <f>IF(AND($N1128&gt;' '!G$13,' '!G$13&gt;=$C1128),1,0)</f>
        <v>0</v>
      </c>
      <c r="F1128" s="11">
        <f>IF(AND($N1128&gt;' '!H$13,' '!H$13&gt;=$C1128),1,0)</f>
        <v>0</v>
      </c>
      <c r="G1128" s="11">
        <f>IF(AND($N1128&gt;' '!I$13,' '!I$13&gt;=$C1128),1,0)</f>
        <v>0</v>
      </c>
      <c r="H1128" s="11">
        <f>IF(AND($N1128&gt;' '!J$13,' '!J$13&gt;=$C1128),1,0)</f>
        <v>0</v>
      </c>
      <c r="I1128" s="11">
        <f>IF(AND($N1128&gt;' '!K$13,' '!K$13&gt;=$C1128),1,0)</f>
        <v>0</v>
      </c>
      <c r="J1128" s="11">
        <f>IF(AND($N1128&gt;' '!L$13,' '!L$13&gt;=$C1128),1,0)</f>
        <v>0</v>
      </c>
      <c r="K1128" s="11">
        <f>IF(AND($N1128&gt;' '!M$13,' '!M$13&gt;=$C1128),1,0)</f>
        <v>0</v>
      </c>
      <c r="L1128" s="11">
        <f>IF(AND($N1128&gt;' '!N$13,' '!N$13&gt;=$C1128),1,0)</f>
        <v>0</v>
      </c>
      <c r="M1128" s="11">
        <f>IF(AND($N1128&gt;' '!O$13,' '!O$13&gt;=$C1128),1,0)</f>
        <v>0</v>
      </c>
      <c r="N1128" s="25">
        <v>6384000</v>
      </c>
      <c r="O1128" s="17">
        <v>4664000</v>
      </c>
      <c r="P1128" s="17">
        <v>4664000</v>
      </c>
      <c r="Q1128" s="17">
        <v>4664000</v>
      </c>
      <c r="R1128" s="17">
        <v>4664000</v>
      </c>
      <c r="S1128" s="17">
        <v>4664000</v>
      </c>
      <c r="T1128" s="17">
        <v>4664000</v>
      </c>
      <c r="U1128" s="17">
        <v>4664000</v>
      </c>
      <c r="V1128" s="17">
        <v>4664000</v>
      </c>
      <c r="W1128" s="17">
        <v>4664000</v>
      </c>
      <c r="X1128" s="17">
        <v>4664000</v>
      </c>
    </row>
    <row r="1129" spans="2:24">
      <c r="B1129" s="20">
        <v>2</v>
      </c>
      <c r="C1129" s="25">
        <v>6384000</v>
      </c>
      <c r="D1129" s="11">
        <f>IF(AND($N1129&gt;' '!F$13,' '!F$13&gt;=$C1129),1,0)</f>
        <v>0</v>
      </c>
      <c r="E1129" s="11">
        <f>IF(AND($N1129&gt;' '!G$13,' '!G$13&gt;=$C1129),1,0)</f>
        <v>0</v>
      </c>
      <c r="F1129" s="11">
        <f>IF(AND($N1129&gt;' '!H$13,' '!H$13&gt;=$C1129),1,0)</f>
        <v>0</v>
      </c>
      <c r="G1129" s="11">
        <f>IF(AND($N1129&gt;' '!I$13,' '!I$13&gt;=$C1129),1,0)</f>
        <v>0</v>
      </c>
      <c r="H1129" s="11">
        <f>IF(AND($N1129&gt;' '!J$13,' '!J$13&gt;=$C1129),1,0)</f>
        <v>0</v>
      </c>
      <c r="I1129" s="11">
        <f>IF(AND($N1129&gt;' '!K$13,' '!K$13&gt;=$C1129),1,0)</f>
        <v>0</v>
      </c>
      <c r="J1129" s="11">
        <f>IF(AND($N1129&gt;' '!L$13,' '!L$13&gt;=$C1129),1,0)</f>
        <v>0</v>
      </c>
      <c r="K1129" s="11">
        <f>IF(AND($N1129&gt;' '!M$13,' '!M$13&gt;=$C1129),1,0)</f>
        <v>0</v>
      </c>
      <c r="L1129" s="11">
        <f>IF(AND($N1129&gt;' '!N$13,' '!N$13&gt;=$C1129),1,0)</f>
        <v>0</v>
      </c>
      <c r="M1129" s="11">
        <f>IF(AND($N1129&gt;' '!O$13,' '!O$13&gt;=$C1129),1,0)</f>
        <v>0</v>
      </c>
      <c r="N1129" s="25">
        <v>6388000</v>
      </c>
      <c r="O1129" s="17">
        <v>4667200</v>
      </c>
      <c r="P1129" s="17">
        <v>4667200</v>
      </c>
      <c r="Q1129" s="17">
        <v>4667200</v>
      </c>
      <c r="R1129" s="17">
        <v>4667200</v>
      </c>
      <c r="S1129" s="17">
        <v>4667200</v>
      </c>
      <c r="T1129" s="17">
        <v>4667200</v>
      </c>
      <c r="U1129" s="17">
        <v>4667200</v>
      </c>
      <c r="V1129" s="17">
        <v>4667200</v>
      </c>
      <c r="W1129" s="17">
        <v>4667200</v>
      </c>
      <c r="X1129" s="17">
        <v>4667200</v>
      </c>
    </row>
    <row r="1130" spans="2:24">
      <c r="B1130" s="20">
        <v>3</v>
      </c>
      <c r="C1130" s="26">
        <v>6388000</v>
      </c>
      <c r="D1130" s="11">
        <f>IF(AND($N1130&gt;' '!F$13,' '!F$13&gt;=$C1130),1,0)</f>
        <v>0</v>
      </c>
      <c r="E1130" s="11">
        <f>IF(AND($N1130&gt;' '!G$13,' '!G$13&gt;=$C1130),1,0)</f>
        <v>0</v>
      </c>
      <c r="F1130" s="11">
        <f>IF(AND($N1130&gt;' '!H$13,' '!H$13&gt;=$C1130),1,0)</f>
        <v>0</v>
      </c>
      <c r="G1130" s="11">
        <f>IF(AND($N1130&gt;' '!I$13,' '!I$13&gt;=$C1130),1,0)</f>
        <v>0</v>
      </c>
      <c r="H1130" s="11">
        <f>IF(AND($N1130&gt;' '!J$13,' '!J$13&gt;=$C1130),1,0)</f>
        <v>0</v>
      </c>
      <c r="I1130" s="11">
        <f>IF(AND($N1130&gt;' '!K$13,' '!K$13&gt;=$C1130),1,0)</f>
        <v>0</v>
      </c>
      <c r="J1130" s="11">
        <f>IF(AND($N1130&gt;' '!L$13,' '!L$13&gt;=$C1130),1,0)</f>
        <v>0</v>
      </c>
      <c r="K1130" s="11">
        <f>IF(AND($N1130&gt;' '!M$13,' '!M$13&gt;=$C1130),1,0)</f>
        <v>0</v>
      </c>
      <c r="L1130" s="11">
        <f>IF(AND($N1130&gt;' '!N$13,' '!N$13&gt;=$C1130),1,0)</f>
        <v>0</v>
      </c>
      <c r="M1130" s="11">
        <f>IF(AND($N1130&gt;' '!O$13,' '!O$13&gt;=$C1130),1,0)</f>
        <v>0</v>
      </c>
      <c r="N1130" s="26">
        <v>6392000</v>
      </c>
      <c r="O1130" s="17">
        <v>4670400</v>
      </c>
      <c r="P1130" s="17">
        <v>4670400</v>
      </c>
      <c r="Q1130" s="17">
        <v>4670400</v>
      </c>
      <c r="R1130" s="17">
        <v>4670400</v>
      </c>
      <c r="S1130" s="17">
        <v>4670400</v>
      </c>
      <c r="T1130" s="17">
        <v>4670400</v>
      </c>
      <c r="U1130" s="17">
        <v>4670400</v>
      </c>
      <c r="V1130" s="17">
        <v>4670400</v>
      </c>
      <c r="W1130" s="17">
        <v>4670400</v>
      </c>
      <c r="X1130" s="17">
        <v>4670400</v>
      </c>
    </row>
    <row r="1131" spans="2:24">
      <c r="B1131" s="20">
        <v>4</v>
      </c>
      <c r="C1131" s="25">
        <v>6392000</v>
      </c>
      <c r="D1131" s="11">
        <f>IF(AND($N1131&gt;' '!F$13,' '!F$13&gt;=$C1131),1,0)</f>
        <v>0</v>
      </c>
      <c r="E1131" s="11">
        <f>IF(AND($N1131&gt;' '!G$13,' '!G$13&gt;=$C1131),1,0)</f>
        <v>0</v>
      </c>
      <c r="F1131" s="11">
        <f>IF(AND($N1131&gt;' '!H$13,' '!H$13&gt;=$C1131),1,0)</f>
        <v>0</v>
      </c>
      <c r="G1131" s="11">
        <f>IF(AND($N1131&gt;' '!I$13,' '!I$13&gt;=$C1131),1,0)</f>
        <v>0</v>
      </c>
      <c r="H1131" s="11">
        <f>IF(AND($N1131&gt;' '!J$13,' '!J$13&gt;=$C1131),1,0)</f>
        <v>0</v>
      </c>
      <c r="I1131" s="11">
        <f>IF(AND($N1131&gt;' '!K$13,' '!K$13&gt;=$C1131),1,0)</f>
        <v>0</v>
      </c>
      <c r="J1131" s="11">
        <f>IF(AND($N1131&gt;' '!L$13,' '!L$13&gt;=$C1131),1,0)</f>
        <v>0</v>
      </c>
      <c r="K1131" s="11">
        <f>IF(AND($N1131&gt;' '!M$13,' '!M$13&gt;=$C1131),1,0)</f>
        <v>0</v>
      </c>
      <c r="L1131" s="11">
        <f>IF(AND($N1131&gt;' '!N$13,' '!N$13&gt;=$C1131),1,0)</f>
        <v>0</v>
      </c>
      <c r="M1131" s="11">
        <f>IF(AND($N1131&gt;' '!O$13,' '!O$13&gt;=$C1131),1,0)</f>
        <v>0</v>
      </c>
      <c r="N1131" s="25">
        <v>6396000</v>
      </c>
      <c r="O1131" s="17">
        <v>4673600</v>
      </c>
      <c r="P1131" s="17">
        <v>4673600</v>
      </c>
      <c r="Q1131" s="17">
        <v>4673600</v>
      </c>
      <c r="R1131" s="17">
        <v>4673600</v>
      </c>
      <c r="S1131" s="17">
        <v>4673600</v>
      </c>
      <c r="T1131" s="17">
        <v>4673600</v>
      </c>
      <c r="U1131" s="17">
        <v>4673600</v>
      </c>
      <c r="V1131" s="17">
        <v>4673600</v>
      </c>
      <c r="W1131" s="17">
        <v>4673600</v>
      </c>
      <c r="X1131" s="17">
        <v>4673600</v>
      </c>
    </row>
    <row r="1132" spans="2:24">
      <c r="B1132" s="18">
        <v>5</v>
      </c>
      <c r="C1132" s="25">
        <v>6396000</v>
      </c>
      <c r="D1132" s="11">
        <f>IF(AND($N1132&gt;' '!F$13,' '!F$13&gt;=$C1132),1,0)</f>
        <v>0</v>
      </c>
      <c r="E1132" s="11">
        <f>IF(AND($N1132&gt;' '!G$13,' '!G$13&gt;=$C1132),1,0)</f>
        <v>0</v>
      </c>
      <c r="F1132" s="11">
        <f>IF(AND($N1132&gt;' '!H$13,' '!H$13&gt;=$C1132),1,0)</f>
        <v>0</v>
      </c>
      <c r="G1132" s="11">
        <f>IF(AND($N1132&gt;' '!I$13,' '!I$13&gt;=$C1132),1,0)</f>
        <v>0</v>
      </c>
      <c r="H1132" s="11">
        <f>IF(AND($N1132&gt;' '!J$13,' '!J$13&gt;=$C1132),1,0)</f>
        <v>0</v>
      </c>
      <c r="I1132" s="11">
        <f>IF(AND($N1132&gt;' '!K$13,' '!K$13&gt;=$C1132),1,0)</f>
        <v>0</v>
      </c>
      <c r="J1132" s="11">
        <f>IF(AND($N1132&gt;' '!L$13,' '!L$13&gt;=$C1132),1,0)</f>
        <v>0</v>
      </c>
      <c r="K1132" s="11">
        <f>IF(AND($N1132&gt;' '!M$13,' '!M$13&gt;=$C1132),1,0)</f>
        <v>0</v>
      </c>
      <c r="L1132" s="11">
        <f>IF(AND($N1132&gt;' '!N$13,' '!N$13&gt;=$C1132),1,0)</f>
        <v>0</v>
      </c>
      <c r="M1132" s="11">
        <f>IF(AND($N1132&gt;' '!O$13,' '!O$13&gt;=$C1132),1,0)</f>
        <v>0</v>
      </c>
      <c r="N1132" s="25">
        <v>6400000</v>
      </c>
      <c r="O1132" s="17">
        <v>4676800</v>
      </c>
      <c r="P1132" s="17">
        <v>4676800</v>
      </c>
      <c r="Q1132" s="17">
        <v>4676800</v>
      </c>
      <c r="R1132" s="17">
        <v>4676800</v>
      </c>
      <c r="S1132" s="17">
        <v>4676800</v>
      </c>
      <c r="T1132" s="17">
        <v>4676800</v>
      </c>
      <c r="U1132" s="17">
        <v>4676800</v>
      </c>
      <c r="V1132" s="17">
        <v>4676800</v>
      </c>
      <c r="W1132" s="17">
        <v>4676800</v>
      </c>
      <c r="X1132" s="17">
        <v>4676800</v>
      </c>
    </row>
    <row r="1133" spans="2:24">
      <c r="B1133" s="20">
        <v>1</v>
      </c>
      <c r="C1133" s="25">
        <v>6400000</v>
      </c>
      <c r="D1133" s="11">
        <f>IF(AND($N1133&gt;' '!F$13,' '!F$13&gt;=$C1133),1,0)</f>
        <v>0</v>
      </c>
      <c r="E1133" s="11">
        <f>IF(AND($N1133&gt;' '!G$13,' '!G$13&gt;=$C1133),1,0)</f>
        <v>0</v>
      </c>
      <c r="F1133" s="11">
        <f>IF(AND($N1133&gt;' '!H$13,' '!H$13&gt;=$C1133),1,0)</f>
        <v>0</v>
      </c>
      <c r="G1133" s="11">
        <f>IF(AND($N1133&gt;' '!I$13,' '!I$13&gt;=$C1133),1,0)</f>
        <v>0</v>
      </c>
      <c r="H1133" s="11">
        <f>IF(AND($N1133&gt;' '!J$13,' '!J$13&gt;=$C1133),1,0)</f>
        <v>0</v>
      </c>
      <c r="I1133" s="11">
        <f>IF(AND($N1133&gt;' '!K$13,' '!K$13&gt;=$C1133),1,0)</f>
        <v>0</v>
      </c>
      <c r="J1133" s="11">
        <f>IF(AND($N1133&gt;' '!L$13,' '!L$13&gt;=$C1133),1,0)</f>
        <v>0</v>
      </c>
      <c r="K1133" s="11">
        <f>IF(AND($N1133&gt;' '!M$13,' '!M$13&gt;=$C1133),1,0)</f>
        <v>0</v>
      </c>
      <c r="L1133" s="11">
        <f>IF(AND($N1133&gt;' '!N$13,' '!N$13&gt;=$C1133),1,0)</f>
        <v>0</v>
      </c>
      <c r="M1133" s="11">
        <f>IF(AND($N1133&gt;' '!O$13,' '!O$13&gt;=$C1133),1,0)</f>
        <v>0</v>
      </c>
      <c r="N1133" s="25">
        <v>6404000</v>
      </c>
      <c r="O1133" s="17">
        <v>4680000</v>
      </c>
      <c r="P1133" s="17">
        <v>4680000</v>
      </c>
      <c r="Q1133" s="17">
        <v>4680000</v>
      </c>
      <c r="R1133" s="17">
        <v>4680000</v>
      </c>
      <c r="S1133" s="17">
        <v>4680000</v>
      </c>
      <c r="T1133" s="17">
        <v>4680000</v>
      </c>
      <c r="U1133" s="17">
        <v>4680000</v>
      </c>
      <c r="V1133" s="17">
        <v>4680000</v>
      </c>
      <c r="W1133" s="17">
        <v>4680000</v>
      </c>
      <c r="X1133" s="17">
        <v>4680000</v>
      </c>
    </row>
    <row r="1134" spans="2:24">
      <c r="B1134" s="20">
        <v>2</v>
      </c>
      <c r="C1134" s="25">
        <v>6404000</v>
      </c>
      <c r="D1134" s="11">
        <f>IF(AND($N1134&gt;' '!F$13,' '!F$13&gt;=$C1134),1,0)</f>
        <v>0</v>
      </c>
      <c r="E1134" s="11">
        <f>IF(AND($N1134&gt;' '!G$13,' '!G$13&gt;=$C1134),1,0)</f>
        <v>0</v>
      </c>
      <c r="F1134" s="11">
        <f>IF(AND($N1134&gt;' '!H$13,' '!H$13&gt;=$C1134),1,0)</f>
        <v>0</v>
      </c>
      <c r="G1134" s="11">
        <f>IF(AND($N1134&gt;' '!I$13,' '!I$13&gt;=$C1134),1,0)</f>
        <v>0</v>
      </c>
      <c r="H1134" s="11">
        <f>IF(AND($N1134&gt;' '!J$13,' '!J$13&gt;=$C1134),1,0)</f>
        <v>0</v>
      </c>
      <c r="I1134" s="11">
        <f>IF(AND($N1134&gt;' '!K$13,' '!K$13&gt;=$C1134),1,0)</f>
        <v>0</v>
      </c>
      <c r="J1134" s="11">
        <f>IF(AND($N1134&gt;' '!L$13,' '!L$13&gt;=$C1134),1,0)</f>
        <v>0</v>
      </c>
      <c r="K1134" s="11">
        <f>IF(AND($N1134&gt;' '!M$13,' '!M$13&gt;=$C1134),1,0)</f>
        <v>0</v>
      </c>
      <c r="L1134" s="11">
        <f>IF(AND($N1134&gt;' '!N$13,' '!N$13&gt;=$C1134),1,0)</f>
        <v>0</v>
      </c>
      <c r="M1134" s="11">
        <f>IF(AND($N1134&gt;' '!O$13,' '!O$13&gt;=$C1134),1,0)</f>
        <v>0</v>
      </c>
      <c r="N1134" s="25">
        <v>6408000</v>
      </c>
      <c r="O1134" s="17">
        <v>4683200</v>
      </c>
      <c r="P1134" s="17">
        <v>4683200</v>
      </c>
      <c r="Q1134" s="17">
        <v>4683200</v>
      </c>
      <c r="R1134" s="17">
        <v>4683200</v>
      </c>
      <c r="S1134" s="17">
        <v>4683200</v>
      </c>
      <c r="T1134" s="17">
        <v>4683200</v>
      </c>
      <c r="U1134" s="17">
        <v>4683200</v>
      </c>
      <c r="V1134" s="17">
        <v>4683200</v>
      </c>
      <c r="W1134" s="17">
        <v>4683200</v>
      </c>
      <c r="X1134" s="17">
        <v>4683200</v>
      </c>
    </row>
    <row r="1135" spans="2:24">
      <c r="B1135" s="20">
        <v>3</v>
      </c>
      <c r="C1135" s="26">
        <v>6408000</v>
      </c>
      <c r="D1135" s="11">
        <f>IF(AND($N1135&gt;' '!F$13,' '!F$13&gt;=$C1135),1,0)</f>
        <v>0</v>
      </c>
      <c r="E1135" s="11">
        <f>IF(AND($N1135&gt;' '!G$13,' '!G$13&gt;=$C1135),1,0)</f>
        <v>0</v>
      </c>
      <c r="F1135" s="11">
        <f>IF(AND($N1135&gt;' '!H$13,' '!H$13&gt;=$C1135),1,0)</f>
        <v>0</v>
      </c>
      <c r="G1135" s="11">
        <f>IF(AND($N1135&gt;' '!I$13,' '!I$13&gt;=$C1135),1,0)</f>
        <v>0</v>
      </c>
      <c r="H1135" s="11">
        <f>IF(AND($N1135&gt;' '!J$13,' '!J$13&gt;=$C1135),1,0)</f>
        <v>0</v>
      </c>
      <c r="I1135" s="11">
        <f>IF(AND($N1135&gt;' '!K$13,' '!K$13&gt;=$C1135),1,0)</f>
        <v>0</v>
      </c>
      <c r="J1135" s="11">
        <f>IF(AND($N1135&gt;' '!L$13,' '!L$13&gt;=$C1135),1,0)</f>
        <v>0</v>
      </c>
      <c r="K1135" s="11">
        <f>IF(AND($N1135&gt;' '!M$13,' '!M$13&gt;=$C1135),1,0)</f>
        <v>0</v>
      </c>
      <c r="L1135" s="11">
        <f>IF(AND($N1135&gt;' '!N$13,' '!N$13&gt;=$C1135),1,0)</f>
        <v>0</v>
      </c>
      <c r="M1135" s="11">
        <f>IF(AND($N1135&gt;' '!O$13,' '!O$13&gt;=$C1135),1,0)</f>
        <v>0</v>
      </c>
      <c r="N1135" s="26">
        <v>6412000</v>
      </c>
      <c r="O1135" s="17">
        <v>4686400</v>
      </c>
      <c r="P1135" s="17">
        <v>4686400</v>
      </c>
      <c r="Q1135" s="17">
        <v>4686400</v>
      </c>
      <c r="R1135" s="17">
        <v>4686400</v>
      </c>
      <c r="S1135" s="17">
        <v>4686400</v>
      </c>
      <c r="T1135" s="17">
        <v>4686400</v>
      </c>
      <c r="U1135" s="17">
        <v>4686400</v>
      </c>
      <c r="V1135" s="17">
        <v>4686400</v>
      </c>
      <c r="W1135" s="17">
        <v>4686400</v>
      </c>
      <c r="X1135" s="17">
        <v>4686400</v>
      </c>
    </row>
    <row r="1136" spans="2:24">
      <c r="B1136" s="20">
        <v>4</v>
      </c>
      <c r="C1136" s="25">
        <v>6412000</v>
      </c>
      <c r="D1136" s="11">
        <f>IF(AND($N1136&gt;' '!F$13,' '!F$13&gt;=$C1136),1,0)</f>
        <v>0</v>
      </c>
      <c r="E1136" s="11">
        <f>IF(AND($N1136&gt;' '!G$13,' '!G$13&gt;=$C1136),1,0)</f>
        <v>0</v>
      </c>
      <c r="F1136" s="11">
        <f>IF(AND($N1136&gt;' '!H$13,' '!H$13&gt;=$C1136),1,0)</f>
        <v>0</v>
      </c>
      <c r="G1136" s="11">
        <f>IF(AND($N1136&gt;' '!I$13,' '!I$13&gt;=$C1136),1,0)</f>
        <v>0</v>
      </c>
      <c r="H1136" s="11">
        <f>IF(AND($N1136&gt;' '!J$13,' '!J$13&gt;=$C1136),1,0)</f>
        <v>0</v>
      </c>
      <c r="I1136" s="11">
        <f>IF(AND($N1136&gt;' '!K$13,' '!K$13&gt;=$C1136),1,0)</f>
        <v>0</v>
      </c>
      <c r="J1136" s="11">
        <f>IF(AND($N1136&gt;' '!L$13,' '!L$13&gt;=$C1136),1,0)</f>
        <v>0</v>
      </c>
      <c r="K1136" s="11">
        <f>IF(AND($N1136&gt;' '!M$13,' '!M$13&gt;=$C1136),1,0)</f>
        <v>0</v>
      </c>
      <c r="L1136" s="11">
        <f>IF(AND($N1136&gt;' '!N$13,' '!N$13&gt;=$C1136),1,0)</f>
        <v>0</v>
      </c>
      <c r="M1136" s="11">
        <f>IF(AND($N1136&gt;' '!O$13,' '!O$13&gt;=$C1136),1,0)</f>
        <v>0</v>
      </c>
      <c r="N1136" s="25">
        <v>6416000</v>
      </c>
      <c r="O1136" s="17">
        <v>4689600</v>
      </c>
      <c r="P1136" s="17">
        <v>4689600</v>
      </c>
      <c r="Q1136" s="17">
        <v>4689600</v>
      </c>
      <c r="R1136" s="17">
        <v>4689600</v>
      </c>
      <c r="S1136" s="17">
        <v>4689600</v>
      </c>
      <c r="T1136" s="17">
        <v>4689600</v>
      </c>
      <c r="U1136" s="17">
        <v>4689600</v>
      </c>
      <c r="V1136" s="17">
        <v>4689600</v>
      </c>
      <c r="W1136" s="17">
        <v>4689600</v>
      </c>
      <c r="X1136" s="17">
        <v>4689600</v>
      </c>
    </row>
    <row r="1137" spans="2:24">
      <c r="B1137" s="18">
        <v>5</v>
      </c>
      <c r="C1137" s="25">
        <v>6416000</v>
      </c>
      <c r="D1137" s="11">
        <f>IF(AND($N1137&gt;' '!F$13,' '!F$13&gt;=$C1137),1,0)</f>
        <v>0</v>
      </c>
      <c r="E1137" s="11">
        <f>IF(AND($N1137&gt;' '!G$13,' '!G$13&gt;=$C1137),1,0)</f>
        <v>0</v>
      </c>
      <c r="F1137" s="11">
        <f>IF(AND($N1137&gt;' '!H$13,' '!H$13&gt;=$C1137),1,0)</f>
        <v>0</v>
      </c>
      <c r="G1137" s="11">
        <f>IF(AND($N1137&gt;' '!I$13,' '!I$13&gt;=$C1137),1,0)</f>
        <v>0</v>
      </c>
      <c r="H1137" s="11">
        <f>IF(AND($N1137&gt;' '!J$13,' '!J$13&gt;=$C1137),1,0)</f>
        <v>0</v>
      </c>
      <c r="I1137" s="11">
        <f>IF(AND($N1137&gt;' '!K$13,' '!K$13&gt;=$C1137),1,0)</f>
        <v>0</v>
      </c>
      <c r="J1137" s="11">
        <f>IF(AND($N1137&gt;' '!L$13,' '!L$13&gt;=$C1137),1,0)</f>
        <v>0</v>
      </c>
      <c r="K1137" s="11">
        <f>IF(AND($N1137&gt;' '!M$13,' '!M$13&gt;=$C1137),1,0)</f>
        <v>0</v>
      </c>
      <c r="L1137" s="11">
        <f>IF(AND($N1137&gt;' '!N$13,' '!N$13&gt;=$C1137),1,0)</f>
        <v>0</v>
      </c>
      <c r="M1137" s="11">
        <f>IF(AND($N1137&gt;' '!O$13,' '!O$13&gt;=$C1137),1,0)</f>
        <v>0</v>
      </c>
      <c r="N1137" s="25">
        <v>6420000</v>
      </c>
      <c r="O1137" s="17">
        <v>4692800</v>
      </c>
      <c r="P1137" s="17">
        <v>4692800</v>
      </c>
      <c r="Q1137" s="17">
        <v>4692800</v>
      </c>
      <c r="R1137" s="17">
        <v>4692800</v>
      </c>
      <c r="S1137" s="17">
        <v>4692800</v>
      </c>
      <c r="T1137" s="17">
        <v>4692800</v>
      </c>
      <c r="U1137" s="17">
        <v>4692800</v>
      </c>
      <c r="V1137" s="17">
        <v>4692800</v>
      </c>
      <c r="W1137" s="17">
        <v>4692800</v>
      </c>
      <c r="X1137" s="17">
        <v>4692800</v>
      </c>
    </row>
    <row r="1138" spans="2:24">
      <c r="B1138" s="20">
        <v>1</v>
      </c>
      <c r="C1138" s="25">
        <v>6420000</v>
      </c>
      <c r="D1138" s="11">
        <f>IF(AND($N1138&gt;' '!F$13,' '!F$13&gt;=$C1138),1,0)</f>
        <v>0</v>
      </c>
      <c r="E1138" s="11">
        <f>IF(AND($N1138&gt;' '!G$13,' '!G$13&gt;=$C1138),1,0)</f>
        <v>0</v>
      </c>
      <c r="F1138" s="11">
        <f>IF(AND($N1138&gt;' '!H$13,' '!H$13&gt;=$C1138),1,0)</f>
        <v>0</v>
      </c>
      <c r="G1138" s="11">
        <f>IF(AND($N1138&gt;' '!I$13,' '!I$13&gt;=$C1138),1,0)</f>
        <v>0</v>
      </c>
      <c r="H1138" s="11">
        <f>IF(AND($N1138&gt;' '!J$13,' '!J$13&gt;=$C1138),1,0)</f>
        <v>0</v>
      </c>
      <c r="I1138" s="11">
        <f>IF(AND($N1138&gt;' '!K$13,' '!K$13&gt;=$C1138),1,0)</f>
        <v>0</v>
      </c>
      <c r="J1138" s="11">
        <f>IF(AND($N1138&gt;' '!L$13,' '!L$13&gt;=$C1138),1,0)</f>
        <v>0</v>
      </c>
      <c r="K1138" s="11">
        <f>IF(AND($N1138&gt;' '!M$13,' '!M$13&gt;=$C1138),1,0)</f>
        <v>0</v>
      </c>
      <c r="L1138" s="11">
        <f>IF(AND($N1138&gt;' '!N$13,' '!N$13&gt;=$C1138),1,0)</f>
        <v>0</v>
      </c>
      <c r="M1138" s="11">
        <f>IF(AND($N1138&gt;' '!O$13,' '!O$13&gt;=$C1138),1,0)</f>
        <v>0</v>
      </c>
      <c r="N1138" s="25">
        <v>6424000</v>
      </c>
      <c r="O1138" s="17">
        <v>4696000</v>
      </c>
      <c r="P1138" s="17">
        <v>4696000</v>
      </c>
      <c r="Q1138" s="17">
        <v>4696000</v>
      </c>
      <c r="R1138" s="17">
        <v>4696000</v>
      </c>
      <c r="S1138" s="17">
        <v>4696000</v>
      </c>
      <c r="T1138" s="17">
        <v>4696000</v>
      </c>
      <c r="U1138" s="17">
        <v>4696000</v>
      </c>
      <c r="V1138" s="17">
        <v>4696000</v>
      </c>
      <c r="W1138" s="17">
        <v>4696000</v>
      </c>
      <c r="X1138" s="17">
        <v>4696000</v>
      </c>
    </row>
    <row r="1139" spans="2:24">
      <c r="B1139" s="20">
        <v>2</v>
      </c>
      <c r="C1139" s="25">
        <v>6424000</v>
      </c>
      <c r="D1139" s="11">
        <f>IF(AND($N1139&gt;' '!F$13,' '!F$13&gt;=$C1139),1,0)</f>
        <v>0</v>
      </c>
      <c r="E1139" s="11">
        <f>IF(AND($N1139&gt;' '!G$13,' '!G$13&gt;=$C1139),1,0)</f>
        <v>0</v>
      </c>
      <c r="F1139" s="11">
        <f>IF(AND($N1139&gt;' '!H$13,' '!H$13&gt;=$C1139),1,0)</f>
        <v>0</v>
      </c>
      <c r="G1139" s="11">
        <f>IF(AND($N1139&gt;' '!I$13,' '!I$13&gt;=$C1139),1,0)</f>
        <v>0</v>
      </c>
      <c r="H1139" s="11">
        <f>IF(AND($N1139&gt;' '!J$13,' '!J$13&gt;=$C1139),1,0)</f>
        <v>0</v>
      </c>
      <c r="I1139" s="11">
        <f>IF(AND($N1139&gt;' '!K$13,' '!K$13&gt;=$C1139),1,0)</f>
        <v>0</v>
      </c>
      <c r="J1139" s="11">
        <f>IF(AND($N1139&gt;' '!L$13,' '!L$13&gt;=$C1139),1,0)</f>
        <v>0</v>
      </c>
      <c r="K1139" s="11">
        <f>IF(AND($N1139&gt;' '!M$13,' '!M$13&gt;=$C1139),1,0)</f>
        <v>0</v>
      </c>
      <c r="L1139" s="11">
        <f>IF(AND($N1139&gt;' '!N$13,' '!N$13&gt;=$C1139),1,0)</f>
        <v>0</v>
      </c>
      <c r="M1139" s="11">
        <f>IF(AND($N1139&gt;' '!O$13,' '!O$13&gt;=$C1139),1,0)</f>
        <v>0</v>
      </c>
      <c r="N1139" s="25">
        <v>6428000</v>
      </c>
      <c r="O1139" s="17">
        <v>4699200</v>
      </c>
      <c r="P1139" s="17">
        <v>4699200</v>
      </c>
      <c r="Q1139" s="17">
        <v>4699200</v>
      </c>
      <c r="R1139" s="17">
        <v>4699200</v>
      </c>
      <c r="S1139" s="17">
        <v>4699200</v>
      </c>
      <c r="T1139" s="17">
        <v>4699200</v>
      </c>
      <c r="U1139" s="17">
        <v>4699200</v>
      </c>
      <c r="V1139" s="17">
        <v>4699200</v>
      </c>
      <c r="W1139" s="17">
        <v>4699200</v>
      </c>
      <c r="X1139" s="17">
        <v>4699200</v>
      </c>
    </row>
    <row r="1140" spans="2:24">
      <c r="B1140" s="20">
        <v>3</v>
      </c>
      <c r="C1140" s="26">
        <v>6428000</v>
      </c>
      <c r="D1140" s="11">
        <f>IF(AND($N1140&gt;' '!F$13,' '!F$13&gt;=$C1140),1,0)</f>
        <v>0</v>
      </c>
      <c r="E1140" s="11">
        <f>IF(AND($N1140&gt;' '!G$13,' '!G$13&gt;=$C1140),1,0)</f>
        <v>0</v>
      </c>
      <c r="F1140" s="11">
        <f>IF(AND($N1140&gt;' '!H$13,' '!H$13&gt;=$C1140),1,0)</f>
        <v>0</v>
      </c>
      <c r="G1140" s="11">
        <f>IF(AND($N1140&gt;' '!I$13,' '!I$13&gt;=$C1140),1,0)</f>
        <v>0</v>
      </c>
      <c r="H1140" s="11">
        <f>IF(AND($N1140&gt;' '!J$13,' '!J$13&gt;=$C1140),1,0)</f>
        <v>0</v>
      </c>
      <c r="I1140" s="11">
        <f>IF(AND($N1140&gt;' '!K$13,' '!K$13&gt;=$C1140),1,0)</f>
        <v>0</v>
      </c>
      <c r="J1140" s="11">
        <f>IF(AND($N1140&gt;' '!L$13,' '!L$13&gt;=$C1140),1,0)</f>
        <v>0</v>
      </c>
      <c r="K1140" s="11">
        <f>IF(AND($N1140&gt;' '!M$13,' '!M$13&gt;=$C1140),1,0)</f>
        <v>0</v>
      </c>
      <c r="L1140" s="11">
        <f>IF(AND($N1140&gt;' '!N$13,' '!N$13&gt;=$C1140),1,0)</f>
        <v>0</v>
      </c>
      <c r="M1140" s="11">
        <f>IF(AND($N1140&gt;' '!O$13,' '!O$13&gt;=$C1140),1,0)</f>
        <v>0</v>
      </c>
      <c r="N1140" s="26">
        <v>6432000</v>
      </c>
      <c r="O1140" s="17">
        <v>4702400</v>
      </c>
      <c r="P1140" s="17">
        <v>4702400</v>
      </c>
      <c r="Q1140" s="17">
        <v>4702400</v>
      </c>
      <c r="R1140" s="17">
        <v>4702400</v>
      </c>
      <c r="S1140" s="17">
        <v>4702400</v>
      </c>
      <c r="T1140" s="17">
        <v>4702400</v>
      </c>
      <c r="U1140" s="17">
        <v>4702400</v>
      </c>
      <c r="V1140" s="17">
        <v>4702400</v>
      </c>
      <c r="W1140" s="17">
        <v>4702400</v>
      </c>
      <c r="X1140" s="17">
        <v>4702400</v>
      </c>
    </row>
    <row r="1141" spans="2:24">
      <c r="B1141" s="20">
        <v>4</v>
      </c>
      <c r="C1141" s="25">
        <v>6432000</v>
      </c>
      <c r="D1141" s="11">
        <f>IF(AND($N1141&gt;' '!F$13,' '!F$13&gt;=$C1141),1,0)</f>
        <v>0</v>
      </c>
      <c r="E1141" s="11">
        <f>IF(AND($N1141&gt;' '!G$13,' '!G$13&gt;=$C1141),1,0)</f>
        <v>0</v>
      </c>
      <c r="F1141" s="11">
        <f>IF(AND($N1141&gt;' '!H$13,' '!H$13&gt;=$C1141),1,0)</f>
        <v>0</v>
      </c>
      <c r="G1141" s="11">
        <f>IF(AND($N1141&gt;' '!I$13,' '!I$13&gt;=$C1141),1,0)</f>
        <v>0</v>
      </c>
      <c r="H1141" s="11">
        <f>IF(AND($N1141&gt;' '!J$13,' '!J$13&gt;=$C1141),1,0)</f>
        <v>0</v>
      </c>
      <c r="I1141" s="11">
        <f>IF(AND($N1141&gt;' '!K$13,' '!K$13&gt;=$C1141),1,0)</f>
        <v>0</v>
      </c>
      <c r="J1141" s="11">
        <f>IF(AND($N1141&gt;' '!L$13,' '!L$13&gt;=$C1141),1,0)</f>
        <v>0</v>
      </c>
      <c r="K1141" s="11">
        <f>IF(AND($N1141&gt;' '!M$13,' '!M$13&gt;=$C1141),1,0)</f>
        <v>0</v>
      </c>
      <c r="L1141" s="11">
        <f>IF(AND($N1141&gt;' '!N$13,' '!N$13&gt;=$C1141),1,0)</f>
        <v>0</v>
      </c>
      <c r="M1141" s="11">
        <f>IF(AND($N1141&gt;' '!O$13,' '!O$13&gt;=$C1141),1,0)</f>
        <v>0</v>
      </c>
      <c r="N1141" s="25">
        <v>6436000</v>
      </c>
      <c r="O1141" s="17">
        <v>4705600</v>
      </c>
      <c r="P1141" s="17">
        <v>4705600</v>
      </c>
      <c r="Q1141" s="17">
        <v>4705600</v>
      </c>
      <c r="R1141" s="17">
        <v>4705600</v>
      </c>
      <c r="S1141" s="17">
        <v>4705600</v>
      </c>
      <c r="T1141" s="17">
        <v>4705600</v>
      </c>
      <c r="U1141" s="17">
        <v>4705600</v>
      </c>
      <c r="V1141" s="17">
        <v>4705600</v>
      </c>
      <c r="W1141" s="17">
        <v>4705600</v>
      </c>
      <c r="X1141" s="17">
        <v>4705600</v>
      </c>
    </row>
    <row r="1142" spans="2:24">
      <c r="B1142" s="18">
        <v>5</v>
      </c>
      <c r="C1142" s="25">
        <v>6436000</v>
      </c>
      <c r="D1142" s="11">
        <f>IF(AND($N1142&gt;' '!F$13,' '!F$13&gt;=$C1142),1,0)</f>
        <v>0</v>
      </c>
      <c r="E1142" s="11">
        <f>IF(AND($N1142&gt;' '!G$13,' '!G$13&gt;=$C1142),1,0)</f>
        <v>0</v>
      </c>
      <c r="F1142" s="11">
        <f>IF(AND($N1142&gt;' '!H$13,' '!H$13&gt;=$C1142),1,0)</f>
        <v>0</v>
      </c>
      <c r="G1142" s="11">
        <f>IF(AND($N1142&gt;' '!I$13,' '!I$13&gt;=$C1142),1,0)</f>
        <v>0</v>
      </c>
      <c r="H1142" s="11">
        <f>IF(AND($N1142&gt;' '!J$13,' '!J$13&gt;=$C1142),1,0)</f>
        <v>0</v>
      </c>
      <c r="I1142" s="11">
        <f>IF(AND($N1142&gt;' '!K$13,' '!K$13&gt;=$C1142),1,0)</f>
        <v>0</v>
      </c>
      <c r="J1142" s="11">
        <f>IF(AND($N1142&gt;' '!L$13,' '!L$13&gt;=$C1142),1,0)</f>
        <v>0</v>
      </c>
      <c r="K1142" s="11">
        <f>IF(AND($N1142&gt;' '!M$13,' '!M$13&gt;=$C1142),1,0)</f>
        <v>0</v>
      </c>
      <c r="L1142" s="11">
        <f>IF(AND($N1142&gt;' '!N$13,' '!N$13&gt;=$C1142),1,0)</f>
        <v>0</v>
      </c>
      <c r="M1142" s="11">
        <f>IF(AND($N1142&gt;' '!O$13,' '!O$13&gt;=$C1142),1,0)</f>
        <v>0</v>
      </c>
      <c r="N1142" s="25">
        <v>6440000</v>
      </c>
      <c r="O1142" s="17">
        <v>4708800</v>
      </c>
      <c r="P1142" s="17">
        <v>4708800</v>
      </c>
      <c r="Q1142" s="17">
        <v>4708800</v>
      </c>
      <c r="R1142" s="17">
        <v>4708800</v>
      </c>
      <c r="S1142" s="17">
        <v>4708800</v>
      </c>
      <c r="T1142" s="17">
        <v>4708800</v>
      </c>
      <c r="U1142" s="17">
        <v>4708800</v>
      </c>
      <c r="V1142" s="17">
        <v>4708800</v>
      </c>
      <c r="W1142" s="17">
        <v>4708800</v>
      </c>
      <c r="X1142" s="17">
        <v>4708800</v>
      </c>
    </row>
    <row r="1143" spans="2:24">
      <c r="B1143" s="20">
        <v>1</v>
      </c>
      <c r="C1143" s="25">
        <v>6440000</v>
      </c>
      <c r="D1143" s="11">
        <f>IF(AND($N1143&gt;' '!F$13,' '!F$13&gt;=$C1143),1,0)</f>
        <v>0</v>
      </c>
      <c r="E1143" s="11">
        <f>IF(AND($N1143&gt;' '!G$13,' '!G$13&gt;=$C1143),1,0)</f>
        <v>0</v>
      </c>
      <c r="F1143" s="11">
        <f>IF(AND($N1143&gt;' '!H$13,' '!H$13&gt;=$C1143),1,0)</f>
        <v>0</v>
      </c>
      <c r="G1143" s="11">
        <f>IF(AND($N1143&gt;' '!I$13,' '!I$13&gt;=$C1143),1,0)</f>
        <v>0</v>
      </c>
      <c r="H1143" s="11">
        <f>IF(AND($N1143&gt;' '!J$13,' '!J$13&gt;=$C1143),1,0)</f>
        <v>0</v>
      </c>
      <c r="I1143" s="11">
        <f>IF(AND($N1143&gt;' '!K$13,' '!K$13&gt;=$C1143),1,0)</f>
        <v>0</v>
      </c>
      <c r="J1143" s="11">
        <f>IF(AND($N1143&gt;' '!L$13,' '!L$13&gt;=$C1143),1,0)</f>
        <v>0</v>
      </c>
      <c r="K1143" s="11">
        <f>IF(AND($N1143&gt;' '!M$13,' '!M$13&gt;=$C1143),1,0)</f>
        <v>0</v>
      </c>
      <c r="L1143" s="11">
        <f>IF(AND($N1143&gt;' '!N$13,' '!N$13&gt;=$C1143),1,0)</f>
        <v>0</v>
      </c>
      <c r="M1143" s="11">
        <f>IF(AND($N1143&gt;' '!O$13,' '!O$13&gt;=$C1143),1,0)</f>
        <v>0</v>
      </c>
      <c r="N1143" s="25">
        <v>6444000</v>
      </c>
      <c r="O1143" s="17">
        <v>4712000</v>
      </c>
      <c r="P1143" s="17">
        <v>4712000</v>
      </c>
      <c r="Q1143" s="17">
        <v>4712000</v>
      </c>
      <c r="R1143" s="17">
        <v>4712000</v>
      </c>
      <c r="S1143" s="17">
        <v>4712000</v>
      </c>
      <c r="T1143" s="17">
        <v>4712000</v>
      </c>
      <c r="U1143" s="17">
        <v>4712000</v>
      </c>
      <c r="V1143" s="17">
        <v>4712000</v>
      </c>
      <c r="W1143" s="17">
        <v>4712000</v>
      </c>
      <c r="X1143" s="17">
        <v>4712000</v>
      </c>
    </row>
    <row r="1144" spans="2:24">
      <c r="B1144" s="20">
        <v>2</v>
      </c>
      <c r="C1144" s="25">
        <v>6444000</v>
      </c>
      <c r="D1144" s="11">
        <f>IF(AND($N1144&gt;' '!F$13,' '!F$13&gt;=$C1144),1,0)</f>
        <v>0</v>
      </c>
      <c r="E1144" s="11">
        <f>IF(AND($N1144&gt;' '!G$13,' '!G$13&gt;=$C1144),1,0)</f>
        <v>0</v>
      </c>
      <c r="F1144" s="11">
        <f>IF(AND($N1144&gt;' '!H$13,' '!H$13&gt;=$C1144),1,0)</f>
        <v>0</v>
      </c>
      <c r="G1144" s="11">
        <f>IF(AND($N1144&gt;' '!I$13,' '!I$13&gt;=$C1144),1,0)</f>
        <v>0</v>
      </c>
      <c r="H1144" s="11">
        <f>IF(AND($N1144&gt;' '!J$13,' '!J$13&gt;=$C1144),1,0)</f>
        <v>0</v>
      </c>
      <c r="I1144" s="11">
        <f>IF(AND($N1144&gt;' '!K$13,' '!K$13&gt;=$C1144),1,0)</f>
        <v>0</v>
      </c>
      <c r="J1144" s="11">
        <f>IF(AND($N1144&gt;' '!L$13,' '!L$13&gt;=$C1144),1,0)</f>
        <v>0</v>
      </c>
      <c r="K1144" s="11">
        <f>IF(AND($N1144&gt;' '!M$13,' '!M$13&gt;=$C1144),1,0)</f>
        <v>0</v>
      </c>
      <c r="L1144" s="11">
        <f>IF(AND($N1144&gt;' '!N$13,' '!N$13&gt;=$C1144),1,0)</f>
        <v>0</v>
      </c>
      <c r="M1144" s="11">
        <f>IF(AND($N1144&gt;' '!O$13,' '!O$13&gt;=$C1144),1,0)</f>
        <v>0</v>
      </c>
      <c r="N1144" s="25">
        <v>6448000</v>
      </c>
      <c r="O1144" s="17">
        <v>4715200</v>
      </c>
      <c r="P1144" s="17">
        <v>4715200</v>
      </c>
      <c r="Q1144" s="17">
        <v>4715200</v>
      </c>
      <c r="R1144" s="17">
        <v>4715200</v>
      </c>
      <c r="S1144" s="17">
        <v>4715200</v>
      </c>
      <c r="T1144" s="17">
        <v>4715200</v>
      </c>
      <c r="U1144" s="17">
        <v>4715200</v>
      </c>
      <c r="V1144" s="17">
        <v>4715200</v>
      </c>
      <c r="W1144" s="17">
        <v>4715200</v>
      </c>
      <c r="X1144" s="17">
        <v>4715200</v>
      </c>
    </row>
    <row r="1145" spans="2:24">
      <c r="B1145" s="20">
        <v>3</v>
      </c>
      <c r="C1145" s="26">
        <v>6448000</v>
      </c>
      <c r="D1145" s="11">
        <f>IF(AND($N1145&gt;' '!F$13,' '!F$13&gt;=$C1145),1,0)</f>
        <v>0</v>
      </c>
      <c r="E1145" s="11">
        <f>IF(AND($N1145&gt;' '!G$13,' '!G$13&gt;=$C1145),1,0)</f>
        <v>0</v>
      </c>
      <c r="F1145" s="11">
        <f>IF(AND($N1145&gt;' '!H$13,' '!H$13&gt;=$C1145),1,0)</f>
        <v>0</v>
      </c>
      <c r="G1145" s="11">
        <f>IF(AND($N1145&gt;' '!I$13,' '!I$13&gt;=$C1145),1,0)</f>
        <v>0</v>
      </c>
      <c r="H1145" s="11">
        <f>IF(AND($N1145&gt;' '!J$13,' '!J$13&gt;=$C1145),1,0)</f>
        <v>0</v>
      </c>
      <c r="I1145" s="11">
        <f>IF(AND($N1145&gt;' '!K$13,' '!K$13&gt;=$C1145),1,0)</f>
        <v>0</v>
      </c>
      <c r="J1145" s="11">
        <f>IF(AND($N1145&gt;' '!L$13,' '!L$13&gt;=$C1145),1,0)</f>
        <v>0</v>
      </c>
      <c r="K1145" s="11">
        <f>IF(AND($N1145&gt;' '!M$13,' '!M$13&gt;=$C1145),1,0)</f>
        <v>0</v>
      </c>
      <c r="L1145" s="11">
        <f>IF(AND($N1145&gt;' '!N$13,' '!N$13&gt;=$C1145),1,0)</f>
        <v>0</v>
      </c>
      <c r="M1145" s="11">
        <f>IF(AND($N1145&gt;' '!O$13,' '!O$13&gt;=$C1145),1,0)</f>
        <v>0</v>
      </c>
      <c r="N1145" s="26">
        <v>6452000</v>
      </c>
      <c r="O1145" s="17">
        <v>4718400</v>
      </c>
      <c r="P1145" s="17">
        <v>4718400</v>
      </c>
      <c r="Q1145" s="17">
        <v>4718400</v>
      </c>
      <c r="R1145" s="17">
        <v>4718400</v>
      </c>
      <c r="S1145" s="17">
        <v>4718400</v>
      </c>
      <c r="T1145" s="17">
        <v>4718400</v>
      </c>
      <c r="U1145" s="17">
        <v>4718400</v>
      </c>
      <c r="V1145" s="17">
        <v>4718400</v>
      </c>
      <c r="W1145" s="17">
        <v>4718400</v>
      </c>
      <c r="X1145" s="17">
        <v>4718400</v>
      </c>
    </row>
    <row r="1146" spans="2:24">
      <c r="B1146" s="20">
        <v>4</v>
      </c>
      <c r="C1146" s="25">
        <v>6452000</v>
      </c>
      <c r="D1146" s="11">
        <f>IF(AND($N1146&gt;' '!F$13,' '!F$13&gt;=$C1146),1,0)</f>
        <v>0</v>
      </c>
      <c r="E1146" s="11">
        <f>IF(AND($N1146&gt;' '!G$13,' '!G$13&gt;=$C1146),1,0)</f>
        <v>0</v>
      </c>
      <c r="F1146" s="11">
        <f>IF(AND($N1146&gt;' '!H$13,' '!H$13&gt;=$C1146),1,0)</f>
        <v>0</v>
      </c>
      <c r="G1146" s="11">
        <f>IF(AND($N1146&gt;' '!I$13,' '!I$13&gt;=$C1146),1,0)</f>
        <v>0</v>
      </c>
      <c r="H1146" s="11">
        <f>IF(AND($N1146&gt;' '!J$13,' '!J$13&gt;=$C1146),1,0)</f>
        <v>0</v>
      </c>
      <c r="I1146" s="11">
        <f>IF(AND($N1146&gt;' '!K$13,' '!K$13&gt;=$C1146),1,0)</f>
        <v>0</v>
      </c>
      <c r="J1146" s="11">
        <f>IF(AND($N1146&gt;' '!L$13,' '!L$13&gt;=$C1146),1,0)</f>
        <v>0</v>
      </c>
      <c r="K1146" s="11">
        <f>IF(AND($N1146&gt;' '!M$13,' '!M$13&gt;=$C1146),1,0)</f>
        <v>0</v>
      </c>
      <c r="L1146" s="11">
        <f>IF(AND($N1146&gt;' '!N$13,' '!N$13&gt;=$C1146),1,0)</f>
        <v>0</v>
      </c>
      <c r="M1146" s="11">
        <f>IF(AND($N1146&gt;' '!O$13,' '!O$13&gt;=$C1146),1,0)</f>
        <v>0</v>
      </c>
      <c r="N1146" s="25">
        <v>6456000</v>
      </c>
      <c r="O1146" s="17">
        <v>4721600</v>
      </c>
      <c r="P1146" s="17">
        <v>4721600</v>
      </c>
      <c r="Q1146" s="17">
        <v>4721600</v>
      </c>
      <c r="R1146" s="17">
        <v>4721600</v>
      </c>
      <c r="S1146" s="17">
        <v>4721600</v>
      </c>
      <c r="T1146" s="17">
        <v>4721600</v>
      </c>
      <c r="U1146" s="17">
        <v>4721600</v>
      </c>
      <c r="V1146" s="17">
        <v>4721600</v>
      </c>
      <c r="W1146" s="17">
        <v>4721600</v>
      </c>
      <c r="X1146" s="17">
        <v>4721600</v>
      </c>
    </row>
    <row r="1147" spans="2:24">
      <c r="B1147" s="18">
        <v>5</v>
      </c>
      <c r="C1147" s="25">
        <v>6456000</v>
      </c>
      <c r="D1147" s="11">
        <f>IF(AND($N1147&gt;' '!F$13,' '!F$13&gt;=$C1147),1,0)</f>
        <v>0</v>
      </c>
      <c r="E1147" s="11">
        <f>IF(AND($N1147&gt;' '!G$13,' '!G$13&gt;=$C1147),1,0)</f>
        <v>0</v>
      </c>
      <c r="F1147" s="11">
        <f>IF(AND($N1147&gt;' '!H$13,' '!H$13&gt;=$C1147),1,0)</f>
        <v>0</v>
      </c>
      <c r="G1147" s="11">
        <f>IF(AND($N1147&gt;' '!I$13,' '!I$13&gt;=$C1147),1,0)</f>
        <v>0</v>
      </c>
      <c r="H1147" s="11">
        <f>IF(AND($N1147&gt;' '!J$13,' '!J$13&gt;=$C1147),1,0)</f>
        <v>0</v>
      </c>
      <c r="I1147" s="11">
        <f>IF(AND($N1147&gt;' '!K$13,' '!K$13&gt;=$C1147),1,0)</f>
        <v>0</v>
      </c>
      <c r="J1147" s="11">
        <f>IF(AND($N1147&gt;' '!L$13,' '!L$13&gt;=$C1147),1,0)</f>
        <v>0</v>
      </c>
      <c r="K1147" s="11">
        <f>IF(AND($N1147&gt;' '!M$13,' '!M$13&gt;=$C1147),1,0)</f>
        <v>0</v>
      </c>
      <c r="L1147" s="11">
        <f>IF(AND($N1147&gt;' '!N$13,' '!N$13&gt;=$C1147),1,0)</f>
        <v>0</v>
      </c>
      <c r="M1147" s="11">
        <f>IF(AND($N1147&gt;' '!O$13,' '!O$13&gt;=$C1147),1,0)</f>
        <v>0</v>
      </c>
      <c r="N1147" s="25">
        <v>6460000</v>
      </c>
      <c r="O1147" s="17">
        <v>4724800</v>
      </c>
      <c r="P1147" s="17">
        <v>4724800</v>
      </c>
      <c r="Q1147" s="17">
        <v>4724800</v>
      </c>
      <c r="R1147" s="17">
        <v>4724800</v>
      </c>
      <c r="S1147" s="17">
        <v>4724800</v>
      </c>
      <c r="T1147" s="17">
        <v>4724800</v>
      </c>
      <c r="U1147" s="17">
        <v>4724800</v>
      </c>
      <c r="V1147" s="17">
        <v>4724800</v>
      </c>
      <c r="W1147" s="17">
        <v>4724800</v>
      </c>
      <c r="X1147" s="17">
        <v>4724800</v>
      </c>
    </row>
    <row r="1148" spans="2:24">
      <c r="B1148" s="20">
        <v>1</v>
      </c>
      <c r="C1148" s="25">
        <v>6460000</v>
      </c>
      <c r="D1148" s="11">
        <f>IF(AND($N1148&gt;' '!F$13,' '!F$13&gt;=$C1148),1,0)</f>
        <v>0</v>
      </c>
      <c r="E1148" s="11">
        <f>IF(AND($N1148&gt;' '!G$13,' '!G$13&gt;=$C1148),1,0)</f>
        <v>0</v>
      </c>
      <c r="F1148" s="11">
        <f>IF(AND($N1148&gt;' '!H$13,' '!H$13&gt;=$C1148),1,0)</f>
        <v>0</v>
      </c>
      <c r="G1148" s="11">
        <f>IF(AND($N1148&gt;' '!I$13,' '!I$13&gt;=$C1148),1,0)</f>
        <v>0</v>
      </c>
      <c r="H1148" s="11">
        <f>IF(AND($N1148&gt;' '!J$13,' '!J$13&gt;=$C1148),1,0)</f>
        <v>0</v>
      </c>
      <c r="I1148" s="11">
        <f>IF(AND($N1148&gt;' '!K$13,' '!K$13&gt;=$C1148),1,0)</f>
        <v>0</v>
      </c>
      <c r="J1148" s="11">
        <f>IF(AND($N1148&gt;' '!L$13,' '!L$13&gt;=$C1148),1,0)</f>
        <v>0</v>
      </c>
      <c r="K1148" s="11">
        <f>IF(AND($N1148&gt;' '!M$13,' '!M$13&gt;=$C1148),1,0)</f>
        <v>0</v>
      </c>
      <c r="L1148" s="11">
        <f>IF(AND($N1148&gt;' '!N$13,' '!N$13&gt;=$C1148),1,0)</f>
        <v>0</v>
      </c>
      <c r="M1148" s="11">
        <f>IF(AND($N1148&gt;' '!O$13,' '!O$13&gt;=$C1148),1,0)</f>
        <v>0</v>
      </c>
      <c r="N1148" s="25">
        <v>6464000</v>
      </c>
      <c r="O1148" s="17">
        <v>4728000</v>
      </c>
      <c r="P1148" s="17">
        <v>4728000</v>
      </c>
      <c r="Q1148" s="17">
        <v>4728000</v>
      </c>
      <c r="R1148" s="17">
        <v>4728000</v>
      </c>
      <c r="S1148" s="17">
        <v>4728000</v>
      </c>
      <c r="T1148" s="17">
        <v>4728000</v>
      </c>
      <c r="U1148" s="17">
        <v>4728000</v>
      </c>
      <c r="V1148" s="17">
        <v>4728000</v>
      </c>
      <c r="W1148" s="17">
        <v>4728000</v>
      </c>
      <c r="X1148" s="17">
        <v>4728000</v>
      </c>
    </row>
    <row r="1149" spans="2:24">
      <c r="B1149" s="20">
        <v>2</v>
      </c>
      <c r="C1149" s="25">
        <v>6464000</v>
      </c>
      <c r="D1149" s="11">
        <f>IF(AND($N1149&gt;' '!F$13,' '!F$13&gt;=$C1149),1,0)</f>
        <v>0</v>
      </c>
      <c r="E1149" s="11">
        <f>IF(AND($N1149&gt;' '!G$13,' '!G$13&gt;=$C1149),1,0)</f>
        <v>0</v>
      </c>
      <c r="F1149" s="11">
        <f>IF(AND($N1149&gt;' '!H$13,' '!H$13&gt;=$C1149),1,0)</f>
        <v>0</v>
      </c>
      <c r="G1149" s="11">
        <f>IF(AND($N1149&gt;' '!I$13,' '!I$13&gt;=$C1149),1,0)</f>
        <v>0</v>
      </c>
      <c r="H1149" s="11">
        <f>IF(AND($N1149&gt;' '!J$13,' '!J$13&gt;=$C1149),1,0)</f>
        <v>0</v>
      </c>
      <c r="I1149" s="11">
        <f>IF(AND($N1149&gt;' '!K$13,' '!K$13&gt;=$C1149),1,0)</f>
        <v>0</v>
      </c>
      <c r="J1149" s="11">
        <f>IF(AND($N1149&gt;' '!L$13,' '!L$13&gt;=$C1149),1,0)</f>
        <v>0</v>
      </c>
      <c r="K1149" s="11">
        <f>IF(AND($N1149&gt;' '!M$13,' '!M$13&gt;=$C1149),1,0)</f>
        <v>0</v>
      </c>
      <c r="L1149" s="11">
        <f>IF(AND($N1149&gt;' '!N$13,' '!N$13&gt;=$C1149),1,0)</f>
        <v>0</v>
      </c>
      <c r="M1149" s="11">
        <f>IF(AND($N1149&gt;' '!O$13,' '!O$13&gt;=$C1149),1,0)</f>
        <v>0</v>
      </c>
      <c r="N1149" s="25">
        <v>6468000</v>
      </c>
      <c r="O1149" s="17">
        <v>4731200</v>
      </c>
      <c r="P1149" s="17">
        <v>4731200</v>
      </c>
      <c r="Q1149" s="17">
        <v>4731200</v>
      </c>
      <c r="R1149" s="17">
        <v>4731200</v>
      </c>
      <c r="S1149" s="17">
        <v>4731200</v>
      </c>
      <c r="T1149" s="17">
        <v>4731200</v>
      </c>
      <c r="U1149" s="17">
        <v>4731200</v>
      </c>
      <c r="V1149" s="17">
        <v>4731200</v>
      </c>
      <c r="W1149" s="17">
        <v>4731200</v>
      </c>
      <c r="X1149" s="17">
        <v>4731200</v>
      </c>
    </row>
    <row r="1150" spans="2:24">
      <c r="B1150" s="20">
        <v>3</v>
      </c>
      <c r="C1150" s="26">
        <v>6468000</v>
      </c>
      <c r="D1150" s="11">
        <f>IF(AND($N1150&gt;' '!F$13,' '!F$13&gt;=$C1150),1,0)</f>
        <v>0</v>
      </c>
      <c r="E1150" s="11">
        <f>IF(AND($N1150&gt;' '!G$13,' '!G$13&gt;=$C1150),1,0)</f>
        <v>0</v>
      </c>
      <c r="F1150" s="11">
        <f>IF(AND($N1150&gt;' '!H$13,' '!H$13&gt;=$C1150),1,0)</f>
        <v>0</v>
      </c>
      <c r="G1150" s="11">
        <f>IF(AND($N1150&gt;' '!I$13,' '!I$13&gt;=$C1150),1,0)</f>
        <v>0</v>
      </c>
      <c r="H1150" s="11">
        <f>IF(AND($N1150&gt;' '!J$13,' '!J$13&gt;=$C1150),1,0)</f>
        <v>0</v>
      </c>
      <c r="I1150" s="11">
        <f>IF(AND($N1150&gt;' '!K$13,' '!K$13&gt;=$C1150),1,0)</f>
        <v>0</v>
      </c>
      <c r="J1150" s="11">
        <f>IF(AND($N1150&gt;' '!L$13,' '!L$13&gt;=$C1150),1,0)</f>
        <v>0</v>
      </c>
      <c r="K1150" s="11">
        <f>IF(AND($N1150&gt;' '!M$13,' '!M$13&gt;=$C1150),1,0)</f>
        <v>0</v>
      </c>
      <c r="L1150" s="11">
        <f>IF(AND($N1150&gt;' '!N$13,' '!N$13&gt;=$C1150),1,0)</f>
        <v>0</v>
      </c>
      <c r="M1150" s="11">
        <f>IF(AND($N1150&gt;' '!O$13,' '!O$13&gt;=$C1150),1,0)</f>
        <v>0</v>
      </c>
      <c r="N1150" s="26">
        <v>6472000</v>
      </c>
      <c r="O1150" s="17">
        <v>4734400</v>
      </c>
      <c r="P1150" s="17">
        <v>4734400</v>
      </c>
      <c r="Q1150" s="17">
        <v>4734400</v>
      </c>
      <c r="R1150" s="17">
        <v>4734400</v>
      </c>
      <c r="S1150" s="17">
        <v>4734400</v>
      </c>
      <c r="T1150" s="17">
        <v>4734400</v>
      </c>
      <c r="U1150" s="17">
        <v>4734400</v>
      </c>
      <c r="V1150" s="17">
        <v>4734400</v>
      </c>
      <c r="W1150" s="17">
        <v>4734400</v>
      </c>
      <c r="X1150" s="17">
        <v>4734400</v>
      </c>
    </row>
    <row r="1151" spans="2:24">
      <c r="B1151" s="20">
        <v>4</v>
      </c>
      <c r="C1151" s="25">
        <v>6472000</v>
      </c>
      <c r="D1151" s="11">
        <f>IF(AND($N1151&gt;' '!F$13,' '!F$13&gt;=$C1151),1,0)</f>
        <v>0</v>
      </c>
      <c r="E1151" s="11">
        <f>IF(AND($N1151&gt;' '!G$13,' '!G$13&gt;=$C1151),1,0)</f>
        <v>0</v>
      </c>
      <c r="F1151" s="11">
        <f>IF(AND($N1151&gt;' '!H$13,' '!H$13&gt;=$C1151),1,0)</f>
        <v>0</v>
      </c>
      <c r="G1151" s="11">
        <f>IF(AND($N1151&gt;' '!I$13,' '!I$13&gt;=$C1151),1,0)</f>
        <v>0</v>
      </c>
      <c r="H1151" s="11">
        <f>IF(AND($N1151&gt;' '!J$13,' '!J$13&gt;=$C1151),1,0)</f>
        <v>0</v>
      </c>
      <c r="I1151" s="11">
        <f>IF(AND($N1151&gt;' '!K$13,' '!K$13&gt;=$C1151),1,0)</f>
        <v>0</v>
      </c>
      <c r="J1151" s="11">
        <f>IF(AND($N1151&gt;' '!L$13,' '!L$13&gt;=$C1151),1,0)</f>
        <v>0</v>
      </c>
      <c r="K1151" s="11">
        <f>IF(AND($N1151&gt;' '!M$13,' '!M$13&gt;=$C1151),1,0)</f>
        <v>0</v>
      </c>
      <c r="L1151" s="11">
        <f>IF(AND($N1151&gt;' '!N$13,' '!N$13&gt;=$C1151),1,0)</f>
        <v>0</v>
      </c>
      <c r="M1151" s="11">
        <f>IF(AND($N1151&gt;' '!O$13,' '!O$13&gt;=$C1151),1,0)</f>
        <v>0</v>
      </c>
      <c r="N1151" s="25">
        <v>6476000</v>
      </c>
      <c r="O1151" s="17">
        <v>4737600</v>
      </c>
      <c r="P1151" s="17">
        <v>4737600</v>
      </c>
      <c r="Q1151" s="17">
        <v>4737600</v>
      </c>
      <c r="R1151" s="17">
        <v>4737600</v>
      </c>
      <c r="S1151" s="17">
        <v>4737600</v>
      </c>
      <c r="T1151" s="17">
        <v>4737600</v>
      </c>
      <c r="U1151" s="17">
        <v>4737600</v>
      </c>
      <c r="V1151" s="17">
        <v>4737600</v>
      </c>
      <c r="W1151" s="17">
        <v>4737600</v>
      </c>
      <c r="X1151" s="17">
        <v>4737600</v>
      </c>
    </row>
    <row r="1152" spans="2:24">
      <c r="B1152" s="18">
        <v>5</v>
      </c>
      <c r="C1152" s="25">
        <v>6476000</v>
      </c>
      <c r="D1152" s="11">
        <f>IF(AND($N1152&gt;' '!F$13,' '!F$13&gt;=$C1152),1,0)</f>
        <v>0</v>
      </c>
      <c r="E1152" s="11">
        <f>IF(AND($N1152&gt;' '!G$13,' '!G$13&gt;=$C1152),1,0)</f>
        <v>0</v>
      </c>
      <c r="F1152" s="11">
        <f>IF(AND($N1152&gt;' '!H$13,' '!H$13&gt;=$C1152),1,0)</f>
        <v>0</v>
      </c>
      <c r="G1152" s="11">
        <f>IF(AND($N1152&gt;' '!I$13,' '!I$13&gt;=$C1152),1,0)</f>
        <v>0</v>
      </c>
      <c r="H1152" s="11">
        <f>IF(AND($N1152&gt;' '!J$13,' '!J$13&gt;=$C1152),1,0)</f>
        <v>0</v>
      </c>
      <c r="I1152" s="11">
        <f>IF(AND($N1152&gt;' '!K$13,' '!K$13&gt;=$C1152),1,0)</f>
        <v>0</v>
      </c>
      <c r="J1152" s="11">
        <f>IF(AND($N1152&gt;' '!L$13,' '!L$13&gt;=$C1152),1,0)</f>
        <v>0</v>
      </c>
      <c r="K1152" s="11">
        <f>IF(AND($N1152&gt;' '!M$13,' '!M$13&gt;=$C1152),1,0)</f>
        <v>0</v>
      </c>
      <c r="L1152" s="11">
        <f>IF(AND($N1152&gt;' '!N$13,' '!N$13&gt;=$C1152),1,0)</f>
        <v>0</v>
      </c>
      <c r="M1152" s="11">
        <f>IF(AND($N1152&gt;' '!O$13,' '!O$13&gt;=$C1152),1,0)</f>
        <v>0</v>
      </c>
      <c r="N1152" s="25">
        <v>6480000</v>
      </c>
      <c r="O1152" s="17">
        <v>4740800</v>
      </c>
      <c r="P1152" s="17">
        <v>4740800</v>
      </c>
      <c r="Q1152" s="17">
        <v>4740800</v>
      </c>
      <c r="R1152" s="17">
        <v>4740800</v>
      </c>
      <c r="S1152" s="17">
        <v>4740800</v>
      </c>
      <c r="T1152" s="17">
        <v>4740800</v>
      </c>
      <c r="U1152" s="17">
        <v>4740800</v>
      </c>
      <c r="V1152" s="17">
        <v>4740800</v>
      </c>
      <c r="W1152" s="17">
        <v>4740800</v>
      </c>
      <c r="X1152" s="17">
        <v>4740800</v>
      </c>
    </row>
    <row r="1153" spans="2:24">
      <c r="B1153" s="20">
        <v>1</v>
      </c>
      <c r="C1153" s="25">
        <v>6480000</v>
      </c>
      <c r="D1153" s="11">
        <f>IF(AND($N1153&gt;' '!F$13,' '!F$13&gt;=$C1153),1,0)</f>
        <v>0</v>
      </c>
      <c r="E1153" s="11">
        <f>IF(AND($N1153&gt;' '!G$13,' '!G$13&gt;=$C1153),1,0)</f>
        <v>0</v>
      </c>
      <c r="F1153" s="11">
        <f>IF(AND($N1153&gt;' '!H$13,' '!H$13&gt;=$C1153),1,0)</f>
        <v>0</v>
      </c>
      <c r="G1153" s="11">
        <f>IF(AND($N1153&gt;' '!I$13,' '!I$13&gt;=$C1153),1,0)</f>
        <v>0</v>
      </c>
      <c r="H1153" s="11">
        <f>IF(AND($N1153&gt;' '!J$13,' '!J$13&gt;=$C1153),1,0)</f>
        <v>0</v>
      </c>
      <c r="I1153" s="11">
        <f>IF(AND($N1153&gt;' '!K$13,' '!K$13&gt;=$C1153),1,0)</f>
        <v>0</v>
      </c>
      <c r="J1153" s="11">
        <f>IF(AND($N1153&gt;' '!L$13,' '!L$13&gt;=$C1153),1,0)</f>
        <v>0</v>
      </c>
      <c r="K1153" s="11">
        <f>IF(AND($N1153&gt;' '!M$13,' '!M$13&gt;=$C1153),1,0)</f>
        <v>0</v>
      </c>
      <c r="L1153" s="11">
        <f>IF(AND($N1153&gt;' '!N$13,' '!N$13&gt;=$C1153),1,0)</f>
        <v>0</v>
      </c>
      <c r="M1153" s="11">
        <f>IF(AND($N1153&gt;' '!O$13,' '!O$13&gt;=$C1153),1,0)</f>
        <v>0</v>
      </c>
      <c r="N1153" s="25">
        <v>6484000</v>
      </c>
      <c r="O1153" s="17">
        <v>4744000</v>
      </c>
      <c r="P1153" s="17">
        <v>4744000</v>
      </c>
      <c r="Q1153" s="17">
        <v>4744000</v>
      </c>
      <c r="R1153" s="17">
        <v>4744000</v>
      </c>
      <c r="S1153" s="17">
        <v>4744000</v>
      </c>
      <c r="T1153" s="17">
        <v>4744000</v>
      </c>
      <c r="U1153" s="17">
        <v>4744000</v>
      </c>
      <c r="V1153" s="17">
        <v>4744000</v>
      </c>
      <c r="W1153" s="17">
        <v>4744000</v>
      </c>
      <c r="X1153" s="17">
        <v>4744000</v>
      </c>
    </row>
    <row r="1154" spans="2:24">
      <c r="B1154" s="20">
        <v>2</v>
      </c>
      <c r="C1154" s="25">
        <v>6484000</v>
      </c>
      <c r="D1154" s="11">
        <f>IF(AND($N1154&gt;' '!F$13,' '!F$13&gt;=$C1154),1,0)</f>
        <v>0</v>
      </c>
      <c r="E1154" s="11">
        <f>IF(AND($N1154&gt;' '!G$13,' '!G$13&gt;=$C1154),1,0)</f>
        <v>0</v>
      </c>
      <c r="F1154" s="11">
        <f>IF(AND($N1154&gt;' '!H$13,' '!H$13&gt;=$C1154),1,0)</f>
        <v>0</v>
      </c>
      <c r="G1154" s="11">
        <f>IF(AND($N1154&gt;' '!I$13,' '!I$13&gt;=$C1154),1,0)</f>
        <v>0</v>
      </c>
      <c r="H1154" s="11">
        <f>IF(AND($N1154&gt;' '!J$13,' '!J$13&gt;=$C1154),1,0)</f>
        <v>0</v>
      </c>
      <c r="I1154" s="11">
        <f>IF(AND($N1154&gt;' '!K$13,' '!K$13&gt;=$C1154),1,0)</f>
        <v>0</v>
      </c>
      <c r="J1154" s="11">
        <f>IF(AND($N1154&gt;' '!L$13,' '!L$13&gt;=$C1154),1,0)</f>
        <v>0</v>
      </c>
      <c r="K1154" s="11">
        <f>IF(AND($N1154&gt;' '!M$13,' '!M$13&gt;=$C1154),1,0)</f>
        <v>0</v>
      </c>
      <c r="L1154" s="11">
        <f>IF(AND($N1154&gt;' '!N$13,' '!N$13&gt;=$C1154),1,0)</f>
        <v>0</v>
      </c>
      <c r="M1154" s="11">
        <f>IF(AND($N1154&gt;' '!O$13,' '!O$13&gt;=$C1154),1,0)</f>
        <v>0</v>
      </c>
      <c r="N1154" s="25">
        <v>6488000</v>
      </c>
      <c r="O1154" s="17">
        <v>4747200</v>
      </c>
      <c r="P1154" s="17">
        <v>4747200</v>
      </c>
      <c r="Q1154" s="17">
        <v>4747200</v>
      </c>
      <c r="R1154" s="17">
        <v>4747200</v>
      </c>
      <c r="S1154" s="17">
        <v>4747200</v>
      </c>
      <c r="T1154" s="17">
        <v>4747200</v>
      </c>
      <c r="U1154" s="17">
        <v>4747200</v>
      </c>
      <c r="V1154" s="17">
        <v>4747200</v>
      </c>
      <c r="W1154" s="17">
        <v>4747200</v>
      </c>
      <c r="X1154" s="17">
        <v>4747200</v>
      </c>
    </row>
    <row r="1155" spans="2:24">
      <c r="B1155" s="20">
        <v>3</v>
      </c>
      <c r="C1155" s="26">
        <v>6488000</v>
      </c>
      <c r="D1155" s="11">
        <f>IF(AND($N1155&gt;' '!F$13,' '!F$13&gt;=$C1155),1,0)</f>
        <v>0</v>
      </c>
      <c r="E1155" s="11">
        <f>IF(AND($N1155&gt;' '!G$13,' '!G$13&gt;=$C1155),1,0)</f>
        <v>0</v>
      </c>
      <c r="F1155" s="11">
        <f>IF(AND($N1155&gt;' '!H$13,' '!H$13&gt;=$C1155),1,0)</f>
        <v>0</v>
      </c>
      <c r="G1155" s="11">
        <f>IF(AND($N1155&gt;' '!I$13,' '!I$13&gt;=$C1155),1,0)</f>
        <v>0</v>
      </c>
      <c r="H1155" s="11">
        <f>IF(AND($N1155&gt;' '!J$13,' '!J$13&gt;=$C1155),1,0)</f>
        <v>0</v>
      </c>
      <c r="I1155" s="11">
        <f>IF(AND($N1155&gt;' '!K$13,' '!K$13&gt;=$C1155),1,0)</f>
        <v>0</v>
      </c>
      <c r="J1155" s="11">
        <f>IF(AND($N1155&gt;' '!L$13,' '!L$13&gt;=$C1155),1,0)</f>
        <v>0</v>
      </c>
      <c r="K1155" s="11">
        <f>IF(AND($N1155&gt;' '!M$13,' '!M$13&gt;=$C1155),1,0)</f>
        <v>0</v>
      </c>
      <c r="L1155" s="11">
        <f>IF(AND($N1155&gt;' '!N$13,' '!N$13&gt;=$C1155),1,0)</f>
        <v>0</v>
      </c>
      <c r="M1155" s="11">
        <f>IF(AND($N1155&gt;' '!O$13,' '!O$13&gt;=$C1155),1,0)</f>
        <v>0</v>
      </c>
      <c r="N1155" s="26">
        <v>6492000</v>
      </c>
      <c r="O1155" s="17">
        <v>4750400</v>
      </c>
      <c r="P1155" s="17">
        <v>4750400</v>
      </c>
      <c r="Q1155" s="17">
        <v>4750400</v>
      </c>
      <c r="R1155" s="17">
        <v>4750400</v>
      </c>
      <c r="S1155" s="17">
        <v>4750400</v>
      </c>
      <c r="T1155" s="17">
        <v>4750400</v>
      </c>
      <c r="U1155" s="17">
        <v>4750400</v>
      </c>
      <c r="V1155" s="17">
        <v>4750400</v>
      </c>
      <c r="W1155" s="17">
        <v>4750400</v>
      </c>
      <c r="X1155" s="17">
        <v>4750400</v>
      </c>
    </row>
    <row r="1156" spans="2:24">
      <c r="B1156" s="20">
        <v>4</v>
      </c>
      <c r="C1156" s="25">
        <v>6492000</v>
      </c>
      <c r="D1156" s="11">
        <f>IF(AND($N1156&gt;' '!F$13,' '!F$13&gt;=$C1156),1,0)</f>
        <v>0</v>
      </c>
      <c r="E1156" s="11">
        <f>IF(AND($N1156&gt;' '!G$13,' '!G$13&gt;=$C1156),1,0)</f>
        <v>0</v>
      </c>
      <c r="F1156" s="11">
        <f>IF(AND($N1156&gt;' '!H$13,' '!H$13&gt;=$C1156),1,0)</f>
        <v>0</v>
      </c>
      <c r="G1156" s="11">
        <f>IF(AND($N1156&gt;' '!I$13,' '!I$13&gt;=$C1156),1,0)</f>
        <v>0</v>
      </c>
      <c r="H1156" s="11">
        <f>IF(AND($N1156&gt;' '!J$13,' '!J$13&gt;=$C1156),1,0)</f>
        <v>0</v>
      </c>
      <c r="I1156" s="11">
        <f>IF(AND($N1156&gt;' '!K$13,' '!K$13&gt;=$C1156),1,0)</f>
        <v>0</v>
      </c>
      <c r="J1156" s="11">
        <f>IF(AND($N1156&gt;' '!L$13,' '!L$13&gt;=$C1156),1,0)</f>
        <v>0</v>
      </c>
      <c r="K1156" s="11">
        <f>IF(AND($N1156&gt;' '!M$13,' '!M$13&gt;=$C1156),1,0)</f>
        <v>0</v>
      </c>
      <c r="L1156" s="11">
        <f>IF(AND($N1156&gt;' '!N$13,' '!N$13&gt;=$C1156),1,0)</f>
        <v>0</v>
      </c>
      <c r="M1156" s="11">
        <f>IF(AND($N1156&gt;' '!O$13,' '!O$13&gt;=$C1156),1,0)</f>
        <v>0</v>
      </c>
      <c r="N1156" s="25">
        <v>6496000</v>
      </c>
      <c r="O1156" s="17">
        <v>4753600</v>
      </c>
      <c r="P1156" s="17">
        <v>4753600</v>
      </c>
      <c r="Q1156" s="17">
        <v>4753600</v>
      </c>
      <c r="R1156" s="17">
        <v>4753600</v>
      </c>
      <c r="S1156" s="17">
        <v>4753600</v>
      </c>
      <c r="T1156" s="17">
        <v>4753600</v>
      </c>
      <c r="U1156" s="17">
        <v>4753600</v>
      </c>
      <c r="V1156" s="17">
        <v>4753600</v>
      </c>
      <c r="W1156" s="17">
        <v>4753600</v>
      </c>
      <c r="X1156" s="17">
        <v>4753600</v>
      </c>
    </row>
    <row r="1157" spans="2:24">
      <c r="B1157" s="18">
        <v>5</v>
      </c>
      <c r="C1157" s="25">
        <v>6496000</v>
      </c>
      <c r="D1157" s="11">
        <f>IF(AND($N1157&gt;' '!F$13,' '!F$13&gt;=$C1157),1,0)</f>
        <v>0</v>
      </c>
      <c r="E1157" s="11">
        <f>IF(AND($N1157&gt;' '!G$13,' '!G$13&gt;=$C1157),1,0)</f>
        <v>0</v>
      </c>
      <c r="F1157" s="11">
        <f>IF(AND($N1157&gt;' '!H$13,' '!H$13&gt;=$C1157),1,0)</f>
        <v>0</v>
      </c>
      <c r="G1157" s="11">
        <f>IF(AND($N1157&gt;' '!I$13,' '!I$13&gt;=$C1157),1,0)</f>
        <v>0</v>
      </c>
      <c r="H1157" s="11">
        <f>IF(AND($N1157&gt;' '!J$13,' '!J$13&gt;=$C1157),1,0)</f>
        <v>0</v>
      </c>
      <c r="I1157" s="11">
        <f>IF(AND($N1157&gt;' '!K$13,' '!K$13&gt;=$C1157),1,0)</f>
        <v>0</v>
      </c>
      <c r="J1157" s="11">
        <f>IF(AND($N1157&gt;' '!L$13,' '!L$13&gt;=$C1157),1,0)</f>
        <v>0</v>
      </c>
      <c r="K1157" s="11">
        <f>IF(AND($N1157&gt;' '!M$13,' '!M$13&gt;=$C1157),1,0)</f>
        <v>0</v>
      </c>
      <c r="L1157" s="11">
        <f>IF(AND($N1157&gt;' '!N$13,' '!N$13&gt;=$C1157),1,0)</f>
        <v>0</v>
      </c>
      <c r="M1157" s="11">
        <f>IF(AND($N1157&gt;' '!O$13,' '!O$13&gt;=$C1157),1,0)</f>
        <v>0</v>
      </c>
      <c r="N1157" s="25">
        <v>6500000</v>
      </c>
      <c r="O1157" s="17">
        <v>4756800</v>
      </c>
      <c r="P1157" s="17">
        <v>4756800</v>
      </c>
      <c r="Q1157" s="17">
        <v>4756800</v>
      </c>
      <c r="R1157" s="17">
        <v>4756800</v>
      </c>
      <c r="S1157" s="17">
        <v>4756800</v>
      </c>
      <c r="T1157" s="17">
        <v>4756800</v>
      </c>
      <c r="U1157" s="17">
        <v>4756800</v>
      </c>
      <c r="V1157" s="17">
        <v>4756800</v>
      </c>
      <c r="W1157" s="17">
        <v>4756800</v>
      </c>
      <c r="X1157" s="17">
        <v>4756800</v>
      </c>
    </row>
    <row r="1158" spans="2:24">
      <c r="B1158" s="20">
        <v>1</v>
      </c>
      <c r="C1158" s="25">
        <v>6500000</v>
      </c>
      <c r="D1158" s="11">
        <f>IF(AND($N1158&gt;' '!F$13,' '!F$13&gt;=$C1158),1,0)</f>
        <v>0</v>
      </c>
      <c r="E1158" s="11">
        <f>IF(AND($N1158&gt;' '!G$13,' '!G$13&gt;=$C1158),1,0)</f>
        <v>0</v>
      </c>
      <c r="F1158" s="11">
        <f>IF(AND($N1158&gt;' '!H$13,' '!H$13&gt;=$C1158),1,0)</f>
        <v>0</v>
      </c>
      <c r="G1158" s="11">
        <f>IF(AND($N1158&gt;' '!I$13,' '!I$13&gt;=$C1158),1,0)</f>
        <v>0</v>
      </c>
      <c r="H1158" s="11">
        <f>IF(AND($N1158&gt;' '!J$13,' '!J$13&gt;=$C1158),1,0)</f>
        <v>0</v>
      </c>
      <c r="I1158" s="11">
        <f>IF(AND($N1158&gt;' '!K$13,' '!K$13&gt;=$C1158),1,0)</f>
        <v>0</v>
      </c>
      <c r="J1158" s="11">
        <f>IF(AND($N1158&gt;' '!L$13,' '!L$13&gt;=$C1158),1,0)</f>
        <v>0</v>
      </c>
      <c r="K1158" s="11">
        <f>IF(AND($N1158&gt;' '!M$13,' '!M$13&gt;=$C1158),1,0)</f>
        <v>0</v>
      </c>
      <c r="L1158" s="11">
        <f>IF(AND($N1158&gt;' '!N$13,' '!N$13&gt;=$C1158),1,0)</f>
        <v>0</v>
      </c>
      <c r="M1158" s="11">
        <f>IF(AND($N1158&gt;' '!O$13,' '!O$13&gt;=$C1158),1,0)</f>
        <v>0</v>
      </c>
      <c r="N1158" s="25">
        <v>6504000</v>
      </c>
      <c r="O1158" s="17">
        <v>4760000</v>
      </c>
      <c r="P1158" s="17">
        <v>4760000</v>
      </c>
      <c r="Q1158" s="17">
        <v>4760000</v>
      </c>
      <c r="R1158" s="17">
        <v>4760000</v>
      </c>
      <c r="S1158" s="17">
        <v>4760000</v>
      </c>
      <c r="T1158" s="17">
        <v>4760000</v>
      </c>
      <c r="U1158" s="17">
        <v>4760000</v>
      </c>
      <c r="V1158" s="17">
        <v>4760000</v>
      </c>
      <c r="W1158" s="17">
        <v>4760000</v>
      </c>
      <c r="X1158" s="17">
        <v>4760000</v>
      </c>
    </row>
    <row r="1159" spans="2:24">
      <c r="B1159" s="20">
        <v>2</v>
      </c>
      <c r="C1159" s="25">
        <v>6504000</v>
      </c>
      <c r="D1159" s="11">
        <f>IF(AND($N1159&gt;' '!F$13,' '!F$13&gt;=$C1159),1,0)</f>
        <v>0</v>
      </c>
      <c r="E1159" s="11">
        <f>IF(AND($N1159&gt;' '!G$13,' '!G$13&gt;=$C1159),1,0)</f>
        <v>0</v>
      </c>
      <c r="F1159" s="11">
        <f>IF(AND($N1159&gt;' '!H$13,' '!H$13&gt;=$C1159),1,0)</f>
        <v>0</v>
      </c>
      <c r="G1159" s="11">
        <f>IF(AND($N1159&gt;' '!I$13,' '!I$13&gt;=$C1159),1,0)</f>
        <v>0</v>
      </c>
      <c r="H1159" s="11">
        <f>IF(AND($N1159&gt;' '!J$13,' '!J$13&gt;=$C1159),1,0)</f>
        <v>0</v>
      </c>
      <c r="I1159" s="11">
        <f>IF(AND($N1159&gt;' '!K$13,' '!K$13&gt;=$C1159),1,0)</f>
        <v>0</v>
      </c>
      <c r="J1159" s="11">
        <f>IF(AND($N1159&gt;' '!L$13,' '!L$13&gt;=$C1159),1,0)</f>
        <v>0</v>
      </c>
      <c r="K1159" s="11">
        <f>IF(AND($N1159&gt;' '!M$13,' '!M$13&gt;=$C1159),1,0)</f>
        <v>0</v>
      </c>
      <c r="L1159" s="11">
        <f>IF(AND($N1159&gt;' '!N$13,' '!N$13&gt;=$C1159),1,0)</f>
        <v>0</v>
      </c>
      <c r="M1159" s="11">
        <f>IF(AND($N1159&gt;' '!O$13,' '!O$13&gt;=$C1159),1,0)</f>
        <v>0</v>
      </c>
      <c r="N1159" s="25">
        <v>6508000</v>
      </c>
      <c r="O1159" s="17">
        <v>4763200</v>
      </c>
      <c r="P1159" s="17">
        <v>4763200</v>
      </c>
      <c r="Q1159" s="17">
        <v>4763200</v>
      </c>
      <c r="R1159" s="17">
        <v>4763200</v>
      </c>
      <c r="S1159" s="17">
        <v>4763200</v>
      </c>
      <c r="T1159" s="17">
        <v>4763200</v>
      </c>
      <c r="U1159" s="17">
        <v>4763200</v>
      </c>
      <c r="V1159" s="17">
        <v>4763200</v>
      </c>
      <c r="W1159" s="17">
        <v>4763200</v>
      </c>
      <c r="X1159" s="17">
        <v>4763200</v>
      </c>
    </row>
    <row r="1160" spans="2:24">
      <c r="B1160" s="20">
        <v>3</v>
      </c>
      <c r="C1160" s="26">
        <v>6508000</v>
      </c>
      <c r="D1160" s="11">
        <f>IF(AND($N1160&gt;' '!F$13,' '!F$13&gt;=$C1160),1,0)</f>
        <v>0</v>
      </c>
      <c r="E1160" s="11">
        <f>IF(AND($N1160&gt;' '!G$13,' '!G$13&gt;=$C1160),1,0)</f>
        <v>0</v>
      </c>
      <c r="F1160" s="11">
        <f>IF(AND($N1160&gt;' '!H$13,' '!H$13&gt;=$C1160),1,0)</f>
        <v>0</v>
      </c>
      <c r="G1160" s="11">
        <f>IF(AND($N1160&gt;' '!I$13,' '!I$13&gt;=$C1160),1,0)</f>
        <v>0</v>
      </c>
      <c r="H1160" s="11">
        <f>IF(AND($N1160&gt;' '!J$13,' '!J$13&gt;=$C1160),1,0)</f>
        <v>0</v>
      </c>
      <c r="I1160" s="11">
        <f>IF(AND($N1160&gt;' '!K$13,' '!K$13&gt;=$C1160),1,0)</f>
        <v>0</v>
      </c>
      <c r="J1160" s="11">
        <f>IF(AND($N1160&gt;' '!L$13,' '!L$13&gt;=$C1160),1,0)</f>
        <v>0</v>
      </c>
      <c r="K1160" s="11">
        <f>IF(AND($N1160&gt;' '!M$13,' '!M$13&gt;=$C1160),1,0)</f>
        <v>0</v>
      </c>
      <c r="L1160" s="11">
        <f>IF(AND($N1160&gt;' '!N$13,' '!N$13&gt;=$C1160),1,0)</f>
        <v>0</v>
      </c>
      <c r="M1160" s="11">
        <f>IF(AND($N1160&gt;' '!O$13,' '!O$13&gt;=$C1160),1,0)</f>
        <v>0</v>
      </c>
      <c r="N1160" s="26">
        <v>6512000</v>
      </c>
      <c r="O1160" s="17">
        <v>4766400</v>
      </c>
      <c r="P1160" s="17">
        <v>4766400</v>
      </c>
      <c r="Q1160" s="17">
        <v>4766400</v>
      </c>
      <c r="R1160" s="17">
        <v>4766400</v>
      </c>
      <c r="S1160" s="17">
        <v>4766400</v>
      </c>
      <c r="T1160" s="17">
        <v>4766400</v>
      </c>
      <c r="U1160" s="17">
        <v>4766400</v>
      </c>
      <c r="V1160" s="17">
        <v>4766400</v>
      </c>
      <c r="W1160" s="17">
        <v>4766400</v>
      </c>
      <c r="X1160" s="17">
        <v>4766400</v>
      </c>
    </row>
    <row r="1161" spans="2:24">
      <c r="B1161" s="20">
        <v>4</v>
      </c>
      <c r="C1161" s="25">
        <v>6512000</v>
      </c>
      <c r="D1161" s="11">
        <f>IF(AND($N1161&gt;' '!F$13,' '!F$13&gt;=$C1161),1,0)</f>
        <v>0</v>
      </c>
      <c r="E1161" s="11">
        <f>IF(AND($N1161&gt;' '!G$13,' '!G$13&gt;=$C1161),1,0)</f>
        <v>0</v>
      </c>
      <c r="F1161" s="11">
        <f>IF(AND($N1161&gt;' '!H$13,' '!H$13&gt;=$C1161),1,0)</f>
        <v>0</v>
      </c>
      <c r="G1161" s="11">
        <f>IF(AND($N1161&gt;' '!I$13,' '!I$13&gt;=$C1161),1,0)</f>
        <v>0</v>
      </c>
      <c r="H1161" s="11">
        <f>IF(AND($N1161&gt;' '!J$13,' '!J$13&gt;=$C1161),1,0)</f>
        <v>0</v>
      </c>
      <c r="I1161" s="11">
        <f>IF(AND($N1161&gt;' '!K$13,' '!K$13&gt;=$C1161),1,0)</f>
        <v>0</v>
      </c>
      <c r="J1161" s="11">
        <f>IF(AND($N1161&gt;' '!L$13,' '!L$13&gt;=$C1161),1,0)</f>
        <v>0</v>
      </c>
      <c r="K1161" s="11">
        <f>IF(AND($N1161&gt;' '!M$13,' '!M$13&gt;=$C1161),1,0)</f>
        <v>0</v>
      </c>
      <c r="L1161" s="11">
        <f>IF(AND($N1161&gt;' '!N$13,' '!N$13&gt;=$C1161),1,0)</f>
        <v>0</v>
      </c>
      <c r="M1161" s="11">
        <f>IF(AND($N1161&gt;' '!O$13,' '!O$13&gt;=$C1161),1,0)</f>
        <v>0</v>
      </c>
      <c r="N1161" s="25">
        <v>6516000</v>
      </c>
      <c r="O1161" s="17">
        <v>4769600</v>
      </c>
      <c r="P1161" s="17">
        <v>4769600</v>
      </c>
      <c r="Q1161" s="17">
        <v>4769600</v>
      </c>
      <c r="R1161" s="17">
        <v>4769600</v>
      </c>
      <c r="S1161" s="17">
        <v>4769600</v>
      </c>
      <c r="T1161" s="17">
        <v>4769600</v>
      </c>
      <c r="U1161" s="17">
        <v>4769600</v>
      </c>
      <c r="V1161" s="17">
        <v>4769600</v>
      </c>
      <c r="W1161" s="17">
        <v>4769600</v>
      </c>
      <c r="X1161" s="17">
        <v>4769600</v>
      </c>
    </row>
    <row r="1162" spans="2:24">
      <c r="B1162" s="18">
        <v>5</v>
      </c>
      <c r="C1162" s="25">
        <v>6516000</v>
      </c>
      <c r="D1162" s="11">
        <f>IF(AND($N1162&gt;' '!F$13,' '!F$13&gt;=$C1162),1,0)</f>
        <v>0</v>
      </c>
      <c r="E1162" s="11">
        <f>IF(AND($N1162&gt;' '!G$13,' '!G$13&gt;=$C1162),1,0)</f>
        <v>0</v>
      </c>
      <c r="F1162" s="11">
        <f>IF(AND($N1162&gt;' '!H$13,' '!H$13&gt;=$C1162),1,0)</f>
        <v>0</v>
      </c>
      <c r="G1162" s="11">
        <f>IF(AND($N1162&gt;' '!I$13,' '!I$13&gt;=$C1162),1,0)</f>
        <v>0</v>
      </c>
      <c r="H1162" s="11">
        <f>IF(AND($N1162&gt;' '!J$13,' '!J$13&gt;=$C1162),1,0)</f>
        <v>0</v>
      </c>
      <c r="I1162" s="11">
        <f>IF(AND($N1162&gt;' '!K$13,' '!K$13&gt;=$C1162),1,0)</f>
        <v>0</v>
      </c>
      <c r="J1162" s="11">
        <f>IF(AND($N1162&gt;' '!L$13,' '!L$13&gt;=$C1162),1,0)</f>
        <v>0</v>
      </c>
      <c r="K1162" s="11">
        <f>IF(AND($N1162&gt;' '!M$13,' '!M$13&gt;=$C1162),1,0)</f>
        <v>0</v>
      </c>
      <c r="L1162" s="11">
        <f>IF(AND($N1162&gt;' '!N$13,' '!N$13&gt;=$C1162),1,0)</f>
        <v>0</v>
      </c>
      <c r="M1162" s="11">
        <f>IF(AND($N1162&gt;' '!O$13,' '!O$13&gt;=$C1162),1,0)</f>
        <v>0</v>
      </c>
      <c r="N1162" s="25">
        <v>6520000</v>
      </c>
      <c r="O1162" s="17">
        <v>4772800</v>
      </c>
      <c r="P1162" s="17">
        <v>4772800</v>
      </c>
      <c r="Q1162" s="17">
        <v>4772800</v>
      </c>
      <c r="R1162" s="17">
        <v>4772800</v>
      </c>
      <c r="S1162" s="17">
        <v>4772800</v>
      </c>
      <c r="T1162" s="17">
        <v>4772800</v>
      </c>
      <c r="U1162" s="17">
        <v>4772800</v>
      </c>
      <c r="V1162" s="17">
        <v>4772800</v>
      </c>
      <c r="W1162" s="17">
        <v>4772800</v>
      </c>
      <c r="X1162" s="17">
        <v>4772800</v>
      </c>
    </row>
    <row r="1163" spans="2:24">
      <c r="B1163" s="20">
        <v>1</v>
      </c>
      <c r="C1163" s="25">
        <v>6520000</v>
      </c>
      <c r="D1163" s="11">
        <f>IF(AND($N1163&gt;' '!F$13,' '!F$13&gt;=$C1163),1,0)</f>
        <v>0</v>
      </c>
      <c r="E1163" s="11">
        <f>IF(AND($N1163&gt;' '!G$13,' '!G$13&gt;=$C1163),1,0)</f>
        <v>0</v>
      </c>
      <c r="F1163" s="11">
        <f>IF(AND($N1163&gt;' '!H$13,' '!H$13&gt;=$C1163),1,0)</f>
        <v>0</v>
      </c>
      <c r="G1163" s="11">
        <f>IF(AND($N1163&gt;' '!I$13,' '!I$13&gt;=$C1163),1,0)</f>
        <v>0</v>
      </c>
      <c r="H1163" s="11">
        <f>IF(AND($N1163&gt;' '!J$13,' '!J$13&gt;=$C1163),1,0)</f>
        <v>0</v>
      </c>
      <c r="I1163" s="11">
        <f>IF(AND($N1163&gt;' '!K$13,' '!K$13&gt;=$C1163),1,0)</f>
        <v>0</v>
      </c>
      <c r="J1163" s="11">
        <f>IF(AND($N1163&gt;' '!L$13,' '!L$13&gt;=$C1163),1,0)</f>
        <v>0</v>
      </c>
      <c r="K1163" s="11">
        <f>IF(AND($N1163&gt;' '!M$13,' '!M$13&gt;=$C1163),1,0)</f>
        <v>0</v>
      </c>
      <c r="L1163" s="11">
        <f>IF(AND($N1163&gt;' '!N$13,' '!N$13&gt;=$C1163),1,0)</f>
        <v>0</v>
      </c>
      <c r="M1163" s="11">
        <f>IF(AND($N1163&gt;' '!O$13,' '!O$13&gt;=$C1163),1,0)</f>
        <v>0</v>
      </c>
      <c r="N1163" s="25">
        <v>6524000</v>
      </c>
      <c r="O1163" s="17">
        <v>4776000</v>
      </c>
      <c r="P1163" s="17">
        <v>4776000</v>
      </c>
      <c r="Q1163" s="17">
        <v>4776000</v>
      </c>
      <c r="R1163" s="17">
        <v>4776000</v>
      </c>
      <c r="S1163" s="17">
        <v>4776000</v>
      </c>
      <c r="T1163" s="17">
        <v>4776000</v>
      </c>
      <c r="U1163" s="17">
        <v>4776000</v>
      </c>
      <c r="V1163" s="17">
        <v>4776000</v>
      </c>
      <c r="W1163" s="17">
        <v>4776000</v>
      </c>
      <c r="X1163" s="17">
        <v>4776000</v>
      </c>
    </row>
    <row r="1164" spans="2:24">
      <c r="B1164" s="20">
        <v>2</v>
      </c>
      <c r="C1164" s="25">
        <v>6524000</v>
      </c>
      <c r="D1164" s="11">
        <f>IF(AND($N1164&gt;' '!F$13,' '!F$13&gt;=$C1164),1,0)</f>
        <v>0</v>
      </c>
      <c r="E1164" s="11">
        <f>IF(AND($N1164&gt;' '!G$13,' '!G$13&gt;=$C1164),1,0)</f>
        <v>0</v>
      </c>
      <c r="F1164" s="11">
        <f>IF(AND($N1164&gt;' '!H$13,' '!H$13&gt;=$C1164),1,0)</f>
        <v>0</v>
      </c>
      <c r="G1164" s="11">
        <f>IF(AND($N1164&gt;' '!I$13,' '!I$13&gt;=$C1164),1,0)</f>
        <v>0</v>
      </c>
      <c r="H1164" s="11">
        <f>IF(AND($N1164&gt;' '!J$13,' '!J$13&gt;=$C1164),1,0)</f>
        <v>0</v>
      </c>
      <c r="I1164" s="11">
        <f>IF(AND($N1164&gt;' '!K$13,' '!K$13&gt;=$C1164),1,0)</f>
        <v>0</v>
      </c>
      <c r="J1164" s="11">
        <f>IF(AND($N1164&gt;' '!L$13,' '!L$13&gt;=$C1164),1,0)</f>
        <v>0</v>
      </c>
      <c r="K1164" s="11">
        <f>IF(AND($N1164&gt;' '!M$13,' '!M$13&gt;=$C1164),1,0)</f>
        <v>0</v>
      </c>
      <c r="L1164" s="11">
        <f>IF(AND($N1164&gt;' '!N$13,' '!N$13&gt;=$C1164),1,0)</f>
        <v>0</v>
      </c>
      <c r="M1164" s="11">
        <f>IF(AND($N1164&gt;' '!O$13,' '!O$13&gt;=$C1164),1,0)</f>
        <v>0</v>
      </c>
      <c r="N1164" s="25">
        <v>6528000</v>
      </c>
      <c r="O1164" s="17">
        <v>4779200</v>
      </c>
      <c r="P1164" s="17">
        <v>4779200</v>
      </c>
      <c r="Q1164" s="17">
        <v>4779200</v>
      </c>
      <c r="R1164" s="17">
        <v>4779200</v>
      </c>
      <c r="S1164" s="17">
        <v>4779200</v>
      </c>
      <c r="T1164" s="17">
        <v>4779200</v>
      </c>
      <c r="U1164" s="17">
        <v>4779200</v>
      </c>
      <c r="V1164" s="17">
        <v>4779200</v>
      </c>
      <c r="W1164" s="17">
        <v>4779200</v>
      </c>
      <c r="X1164" s="17">
        <v>4779200</v>
      </c>
    </row>
    <row r="1165" spans="2:24">
      <c r="B1165" s="20">
        <v>3</v>
      </c>
      <c r="C1165" s="26">
        <v>6528000</v>
      </c>
      <c r="D1165" s="11">
        <f>IF(AND($N1165&gt;' '!F$13,' '!F$13&gt;=$C1165),1,0)</f>
        <v>0</v>
      </c>
      <c r="E1165" s="11">
        <f>IF(AND($N1165&gt;' '!G$13,' '!G$13&gt;=$C1165),1,0)</f>
        <v>0</v>
      </c>
      <c r="F1165" s="11">
        <f>IF(AND($N1165&gt;' '!H$13,' '!H$13&gt;=$C1165),1,0)</f>
        <v>0</v>
      </c>
      <c r="G1165" s="11">
        <f>IF(AND($N1165&gt;' '!I$13,' '!I$13&gt;=$C1165),1,0)</f>
        <v>0</v>
      </c>
      <c r="H1165" s="11">
        <f>IF(AND($N1165&gt;' '!J$13,' '!J$13&gt;=$C1165),1,0)</f>
        <v>0</v>
      </c>
      <c r="I1165" s="11">
        <f>IF(AND($N1165&gt;' '!K$13,' '!K$13&gt;=$C1165),1,0)</f>
        <v>0</v>
      </c>
      <c r="J1165" s="11">
        <f>IF(AND($N1165&gt;' '!L$13,' '!L$13&gt;=$C1165),1,0)</f>
        <v>0</v>
      </c>
      <c r="K1165" s="11">
        <f>IF(AND($N1165&gt;' '!M$13,' '!M$13&gt;=$C1165),1,0)</f>
        <v>0</v>
      </c>
      <c r="L1165" s="11">
        <f>IF(AND($N1165&gt;' '!N$13,' '!N$13&gt;=$C1165),1,0)</f>
        <v>0</v>
      </c>
      <c r="M1165" s="11">
        <f>IF(AND($N1165&gt;' '!O$13,' '!O$13&gt;=$C1165),1,0)</f>
        <v>0</v>
      </c>
      <c r="N1165" s="26">
        <v>6532000</v>
      </c>
      <c r="O1165" s="17">
        <v>4782400</v>
      </c>
      <c r="P1165" s="17">
        <v>4782400</v>
      </c>
      <c r="Q1165" s="17">
        <v>4782400</v>
      </c>
      <c r="R1165" s="17">
        <v>4782400</v>
      </c>
      <c r="S1165" s="17">
        <v>4782400</v>
      </c>
      <c r="T1165" s="17">
        <v>4782400</v>
      </c>
      <c r="U1165" s="17">
        <v>4782400</v>
      </c>
      <c r="V1165" s="17">
        <v>4782400</v>
      </c>
      <c r="W1165" s="17">
        <v>4782400</v>
      </c>
      <c r="X1165" s="17">
        <v>4782400</v>
      </c>
    </row>
    <row r="1166" spans="2:24">
      <c r="B1166" s="20">
        <v>4</v>
      </c>
      <c r="C1166" s="25">
        <v>6532000</v>
      </c>
      <c r="D1166" s="11">
        <f>IF(AND($N1166&gt;' '!F$13,' '!F$13&gt;=$C1166),1,0)</f>
        <v>0</v>
      </c>
      <c r="E1166" s="11">
        <f>IF(AND($N1166&gt;' '!G$13,' '!G$13&gt;=$C1166),1,0)</f>
        <v>0</v>
      </c>
      <c r="F1166" s="11">
        <f>IF(AND($N1166&gt;' '!H$13,' '!H$13&gt;=$C1166),1,0)</f>
        <v>0</v>
      </c>
      <c r="G1166" s="11">
        <f>IF(AND($N1166&gt;' '!I$13,' '!I$13&gt;=$C1166),1,0)</f>
        <v>0</v>
      </c>
      <c r="H1166" s="11">
        <f>IF(AND($N1166&gt;' '!J$13,' '!J$13&gt;=$C1166),1,0)</f>
        <v>0</v>
      </c>
      <c r="I1166" s="11">
        <f>IF(AND($N1166&gt;' '!K$13,' '!K$13&gt;=$C1166),1,0)</f>
        <v>0</v>
      </c>
      <c r="J1166" s="11">
        <f>IF(AND($N1166&gt;' '!L$13,' '!L$13&gt;=$C1166),1,0)</f>
        <v>0</v>
      </c>
      <c r="K1166" s="11">
        <f>IF(AND($N1166&gt;' '!M$13,' '!M$13&gt;=$C1166),1,0)</f>
        <v>0</v>
      </c>
      <c r="L1166" s="11">
        <f>IF(AND($N1166&gt;' '!N$13,' '!N$13&gt;=$C1166),1,0)</f>
        <v>0</v>
      </c>
      <c r="M1166" s="11">
        <f>IF(AND($N1166&gt;' '!O$13,' '!O$13&gt;=$C1166),1,0)</f>
        <v>0</v>
      </c>
      <c r="N1166" s="25">
        <v>6536000</v>
      </c>
      <c r="O1166" s="17">
        <v>4785600</v>
      </c>
      <c r="P1166" s="17">
        <v>4785600</v>
      </c>
      <c r="Q1166" s="17">
        <v>4785600</v>
      </c>
      <c r="R1166" s="17">
        <v>4785600</v>
      </c>
      <c r="S1166" s="17">
        <v>4785600</v>
      </c>
      <c r="T1166" s="17">
        <v>4785600</v>
      </c>
      <c r="U1166" s="17">
        <v>4785600</v>
      </c>
      <c r="V1166" s="17">
        <v>4785600</v>
      </c>
      <c r="W1166" s="17">
        <v>4785600</v>
      </c>
      <c r="X1166" s="17">
        <v>4785600</v>
      </c>
    </row>
    <row r="1167" spans="2:24">
      <c r="B1167" s="18">
        <v>5</v>
      </c>
      <c r="C1167" s="25">
        <v>6536000</v>
      </c>
      <c r="D1167" s="11">
        <f>IF(AND($N1167&gt;' '!F$13,' '!F$13&gt;=$C1167),1,0)</f>
        <v>0</v>
      </c>
      <c r="E1167" s="11">
        <f>IF(AND($N1167&gt;' '!G$13,' '!G$13&gt;=$C1167),1,0)</f>
        <v>0</v>
      </c>
      <c r="F1167" s="11">
        <f>IF(AND($N1167&gt;' '!H$13,' '!H$13&gt;=$C1167),1,0)</f>
        <v>0</v>
      </c>
      <c r="G1167" s="11">
        <f>IF(AND($N1167&gt;' '!I$13,' '!I$13&gt;=$C1167),1,0)</f>
        <v>0</v>
      </c>
      <c r="H1167" s="11">
        <f>IF(AND($N1167&gt;' '!J$13,' '!J$13&gt;=$C1167),1,0)</f>
        <v>0</v>
      </c>
      <c r="I1167" s="11">
        <f>IF(AND($N1167&gt;' '!K$13,' '!K$13&gt;=$C1167),1,0)</f>
        <v>0</v>
      </c>
      <c r="J1167" s="11">
        <f>IF(AND($N1167&gt;' '!L$13,' '!L$13&gt;=$C1167),1,0)</f>
        <v>0</v>
      </c>
      <c r="K1167" s="11">
        <f>IF(AND($N1167&gt;' '!M$13,' '!M$13&gt;=$C1167),1,0)</f>
        <v>0</v>
      </c>
      <c r="L1167" s="11">
        <f>IF(AND($N1167&gt;' '!N$13,' '!N$13&gt;=$C1167),1,0)</f>
        <v>0</v>
      </c>
      <c r="M1167" s="11">
        <f>IF(AND($N1167&gt;' '!O$13,' '!O$13&gt;=$C1167),1,0)</f>
        <v>0</v>
      </c>
      <c r="N1167" s="25">
        <v>6540000</v>
      </c>
      <c r="O1167" s="17">
        <v>4788800</v>
      </c>
      <c r="P1167" s="17">
        <v>4788800</v>
      </c>
      <c r="Q1167" s="17">
        <v>4788800</v>
      </c>
      <c r="R1167" s="17">
        <v>4788800</v>
      </c>
      <c r="S1167" s="17">
        <v>4788800</v>
      </c>
      <c r="T1167" s="17">
        <v>4788800</v>
      </c>
      <c r="U1167" s="17">
        <v>4788800</v>
      </c>
      <c r="V1167" s="17">
        <v>4788800</v>
      </c>
      <c r="W1167" s="17">
        <v>4788800</v>
      </c>
      <c r="X1167" s="17">
        <v>4788800</v>
      </c>
    </row>
    <row r="1168" spans="2:24">
      <c r="B1168" s="20">
        <v>1</v>
      </c>
      <c r="C1168" s="25">
        <v>6540000</v>
      </c>
      <c r="D1168" s="11">
        <f>IF(AND($N1168&gt;' '!F$13,' '!F$13&gt;=$C1168),1,0)</f>
        <v>0</v>
      </c>
      <c r="E1168" s="11">
        <f>IF(AND($N1168&gt;' '!G$13,' '!G$13&gt;=$C1168),1,0)</f>
        <v>0</v>
      </c>
      <c r="F1168" s="11">
        <f>IF(AND($N1168&gt;' '!H$13,' '!H$13&gt;=$C1168),1,0)</f>
        <v>0</v>
      </c>
      <c r="G1168" s="11">
        <f>IF(AND($N1168&gt;' '!I$13,' '!I$13&gt;=$C1168),1,0)</f>
        <v>0</v>
      </c>
      <c r="H1168" s="11">
        <f>IF(AND($N1168&gt;' '!J$13,' '!J$13&gt;=$C1168),1,0)</f>
        <v>0</v>
      </c>
      <c r="I1168" s="11">
        <f>IF(AND($N1168&gt;' '!K$13,' '!K$13&gt;=$C1168),1,0)</f>
        <v>0</v>
      </c>
      <c r="J1168" s="11">
        <f>IF(AND($N1168&gt;' '!L$13,' '!L$13&gt;=$C1168),1,0)</f>
        <v>0</v>
      </c>
      <c r="K1168" s="11">
        <f>IF(AND($N1168&gt;' '!M$13,' '!M$13&gt;=$C1168),1,0)</f>
        <v>0</v>
      </c>
      <c r="L1168" s="11">
        <f>IF(AND($N1168&gt;' '!N$13,' '!N$13&gt;=$C1168),1,0)</f>
        <v>0</v>
      </c>
      <c r="M1168" s="11">
        <f>IF(AND($N1168&gt;' '!O$13,' '!O$13&gt;=$C1168),1,0)</f>
        <v>0</v>
      </c>
      <c r="N1168" s="25">
        <v>6544000</v>
      </c>
      <c r="O1168" s="17">
        <v>4792000</v>
      </c>
      <c r="P1168" s="17">
        <v>4792000</v>
      </c>
      <c r="Q1168" s="17">
        <v>4792000</v>
      </c>
      <c r="R1168" s="17">
        <v>4792000</v>
      </c>
      <c r="S1168" s="17">
        <v>4792000</v>
      </c>
      <c r="T1168" s="17">
        <v>4792000</v>
      </c>
      <c r="U1168" s="17">
        <v>4792000</v>
      </c>
      <c r="V1168" s="17">
        <v>4792000</v>
      </c>
      <c r="W1168" s="17">
        <v>4792000</v>
      </c>
      <c r="X1168" s="17">
        <v>4792000</v>
      </c>
    </row>
    <row r="1169" spans="2:24">
      <c r="B1169" s="20">
        <v>2</v>
      </c>
      <c r="C1169" s="25">
        <v>6544000</v>
      </c>
      <c r="D1169" s="11">
        <f>IF(AND($N1169&gt;' '!F$13,' '!F$13&gt;=$C1169),1,0)</f>
        <v>0</v>
      </c>
      <c r="E1169" s="11">
        <f>IF(AND($N1169&gt;' '!G$13,' '!G$13&gt;=$C1169),1,0)</f>
        <v>0</v>
      </c>
      <c r="F1169" s="11">
        <f>IF(AND($N1169&gt;' '!H$13,' '!H$13&gt;=$C1169),1,0)</f>
        <v>0</v>
      </c>
      <c r="G1169" s="11">
        <f>IF(AND($N1169&gt;' '!I$13,' '!I$13&gt;=$C1169),1,0)</f>
        <v>0</v>
      </c>
      <c r="H1169" s="11">
        <f>IF(AND($N1169&gt;' '!J$13,' '!J$13&gt;=$C1169),1,0)</f>
        <v>0</v>
      </c>
      <c r="I1169" s="11">
        <f>IF(AND($N1169&gt;' '!K$13,' '!K$13&gt;=$C1169),1,0)</f>
        <v>0</v>
      </c>
      <c r="J1169" s="11">
        <f>IF(AND($N1169&gt;' '!L$13,' '!L$13&gt;=$C1169),1,0)</f>
        <v>0</v>
      </c>
      <c r="K1169" s="11">
        <f>IF(AND($N1169&gt;' '!M$13,' '!M$13&gt;=$C1169),1,0)</f>
        <v>0</v>
      </c>
      <c r="L1169" s="11">
        <f>IF(AND($N1169&gt;' '!N$13,' '!N$13&gt;=$C1169),1,0)</f>
        <v>0</v>
      </c>
      <c r="M1169" s="11">
        <f>IF(AND($N1169&gt;' '!O$13,' '!O$13&gt;=$C1169),1,0)</f>
        <v>0</v>
      </c>
      <c r="N1169" s="25">
        <v>6548000</v>
      </c>
      <c r="O1169" s="17">
        <v>4795200</v>
      </c>
      <c r="P1169" s="17">
        <v>4795200</v>
      </c>
      <c r="Q1169" s="17">
        <v>4795200</v>
      </c>
      <c r="R1169" s="17">
        <v>4795200</v>
      </c>
      <c r="S1169" s="17">
        <v>4795200</v>
      </c>
      <c r="T1169" s="17">
        <v>4795200</v>
      </c>
      <c r="U1169" s="17">
        <v>4795200</v>
      </c>
      <c r="V1169" s="17">
        <v>4795200</v>
      </c>
      <c r="W1169" s="17">
        <v>4795200</v>
      </c>
      <c r="X1169" s="17">
        <v>4795200</v>
      </c>
    </row>
    <row r="1170" spans="2:24">
      <c r="B1170" s="20">
        <v>3</v>
      </c>
      <c r="C1170" s="26">
        <v>6548000</v>
      </c>
      <c r="D1170" s="11">
        <f>IF(AND($N1170&gt;' '!F$13,' '!F$13&gt;=$C1170),1,0)</f>
        <v>0</v>
      </c>
      <c r="E1170" s="11">
        <f>IF(AND($N1170&gt;' '!G$13,' '!G$13&gt;=$C1170),1,0)</f>
        <v>0</v>
      </c>
      <c r="F1170" s="11">
        <f>IF(AND($N1170&gt;' '!H$13,' '!H$13&gt;=$C1170),1,0)</f>
        <v>0</v>
      </c>
      <c r="G1170" s="11">
        <f>IF(AND($N1170&gt;' '!I$13,' '!I$13&gt;=$C1170),1,0)</f>
        <v>0</v>
      </c>
      <c r="H1170" s="11">
        <f>IF(AND($N1170&gt;' '!J$13,' '!J$13&gt;=$C1170),1,0)</f>
        <v>0</v>
      </c>
      <c r="I1170" s="11">
        <f>IF(AND($N1170&gt;' '!K$13,' '!K$13&gt;=$C1170),1,0)</f>
        <v>0</v>
      </c>
      <c r="J1170" s="11">
        <f>IF(AND($N1170&gt;' '!L$13,' '!L$13&gt;=$C1170),1,0)</f>
        <v>0</v>
      </c>
      <c r="K1170" s="11">
        <f>IF(AND($N1170&gt;' '!M$13,' '!M$13&gt;=$C1170),1,0)</f>
        <v>0</v>
      </c>
      <c r="L1170" s="11">
        <f>IF(AND($N1170&gt;' '!N$13,' '!N$13&gt;=$C1170),1,0)</f>
        <v>0</v>
      </c>
      <c r="M1170" s="11">
        <f>IF(AND($N1170&gt;' '!O$13,' '!O$13&gt;=$C1170),1,0)</f>
        <v>0</v>
      </c>
      <c r="N1170" s="26">
        <v>6552000</v>
      </c>
      <c r="O1170" s="17">
        <v>4798400</v>
      </c>
      <c r="P1170" s="17">
        <v>4798400</v>
      </c>
      <c r="Q1170" s="17">
        <v>4798400</v>
      </c>
      <c r="R1170" s="17">
        <v>4798400</v>
      </c>
      <c r="S1170" s="17">
        <v>4798400</v>
      </c>
      <c r="T1170" s="17">
        <v>4798400</v>
      </c>
      <c r="U1170" s="17">
        <v>4798400</v>
      </c>
      <c r="V1170" s="17">
        <v>4798400</v>
      </c>
      <c r="W1170" s="17">
        <v>4798400</v>
      </c>
      <c r="X1170" s="17">
        <v>4798400</v>
      </c>
    </row>
    <row r="1171" spans="2:24">
      <c r="B1171" s="20">
        <v>4</v>
      </c>
      <c r="C1171" s="25">
        <v>6552000</v>
      </c>
      <c r="D1171" s="11">
        <f>IF(AND($N1171&gt;' '!F$13,' '!F$13&gt;=$C1171),1,0)</f>
        <v>0</v>
      </c>
      <c r="E1171" s="11">
        <f>IF(AND($N1171&gt;' '!G$13,' '!G$13&gt;=$C1171),1,0)</f>
        <v>0</v>
      </c>
      <c r="F1171" s="11">
        <f>IF(AND($N1171&gt;' '!H$13,' '!H$13&gt;=$C1171),1,0)</f>
        <v>0</v>
      </c>
      <c r="G1171" s="11">
        <f>IF(AND($N1171&gt;' '!I$13,' '!I$13&gt;=$C1171),1,0)</f>
        <v>0</v>
      </c>
      <c r="H1171" s="11">
        <f>IF(AND($N1171&gt;' '!J$13,' '!J$13&gt;=$C1171),1,0)</f>
        <v>0</v>
      </c>
      <c r="I1171" s="11">
        <f>IF(AND($N1171&gt;' '!K$13,' '!K$13&gt;=$C1171),1,0)</f>
        <v>0</v>
      </c>
      <c r="J1171" s="11">
        <f>IF(AND($N1171&gt;' '!L$13,' '!L$13&gt;=$C1171),1,0)</f>
        <v>0</v>
      </c>
      <c r="K1171" s="11">
        <f>IF(AND($N1171&gt;' '!M$13,' '!M$13&gt;=$C1171),1,0)</f>
        <v>0</v>
      </c>
      <c r="L1171" s="11">
        <f>IF(AND($N1171&gt;' '!N$13,' '!N$13&gt;=$C1171),1,0)</f>
        <v>0</v>
      </c>
      <c r="M1171" s="11">
        <f>IF(AND($N1171&gt;' '!O$13,' '!O$13&gt;=$C1171),1,0)</f>
        <v>0</v>
      </c>
      <c r="N1171" s="25">
        <v>6556000</v>
      </c>
      <c r="O1171" s="17">
        <v>4801600</v>
      </c>
      <c r="P1171" s="17">
        <v>4801600</v>
      </c>
      <c r="Q1171" s="17">
        <v>4801600</v>
      </c>
      <c r="R1171" s="17">
        <v>4801600</v>
      </c>
      <c r="S1171" s="17">
        <v>4801600</v>
      </c>
      <c r="T1171" s="17">
        <v>4801600</v>
      </c>
      <c r="U1171" s="17">
        <v>4801600</v>
      </c>
      <c r="V1171" s="17">
        <v>4801600</v>
      </c>
      <c r="W1171" s="17">
        <v>4801600</v>
      </c>
      <c r="X1171" s="17">
        <v>4801600</v>
      </c>
    </row>
    <row r="1172" spans="2:24">
      <c r="B1172" s="18">
        <v>5</v>
      </c>
      <c r="C1172" s="25">
        <v>6556000</v>
      </c>
      <c r="D1172" s="11">
        <f>IF(AND($N1172&gt;' '!F$13,' '!F$13&gt;=$C1172),1,0)</f>
        <v>0</v>
      </c>
      <c r="E1172" s="11">
        <f>IF(AND($N1172&gt;' '!G$13,' '!G$13&gt;=$C1172),1,0)</f>
        <v>0</v>
      </c>
      <c r="F1172" s="11">
        <f>IF(AND($N1172&gt;' '!H$13,' '!H$13&gt;=$C1172),1,0)</f>
        <v>0</v>
      </c>
      <c r="G1172" s="11">
        <f>IF(AND($N1172&gt;' '!I$13,' '!I$13&gt;=$C1172),1,0)</f>
        <v>0</v>
      </c>
      <c r="H1172" s="11">
        <f>IF(AND($N1172&gt;' '!J$13,' '!J$13&gt;=$C1172),1,0)</f>
        <v>0</v>
      </c>
      <c r="I1172" s="11">
        <f>IF(AND($N1172&gt;' '!K$13,' '!K$13&gt;=$C1172),1,0)</f>
        <v>0</v>
      </c>
      <c r="J1172" s="11">
        <f>IF(AND($N1172&gt;' '!L$13,' '!L$13&gt;=$C1172),1,0)</f>
        <v>0</v>
      </c>
      <c r="K1172" s="11">
        <f>IF(AND($N1172&gt;' '!M$13,' '!M$13&gt;=$C1172),1,0)</f>
        <v>0</v>
      </c>
      <c r="L1172" s="11">
        <f>IF(AND($N1172&gt;' '!N$13,' '!N$13&gt;=$C1172),1,0)</f>
        <v>0</v>
      </c>
      <c r="M1172" s="11">
        <f>IF(AND($N1172&gt;' '!O$13,' '!O$13&gt;=$C1172),1,0)</f>
        <v>0</v>
      </c>
      <c r="N1172" s="25">
        <v>6560000</v>
      </c>
      <c r="O1172" s="17">
        <v>4804800</v>
      </c>
      <c r="P1172" s="17">
        <v>4804800</v>
      </c>
      <c r="Q1172" s="17">
        <v>4804800</v>
      </c>
      <c r="R1172" s="17">
        <v>4804800</v>
      </c>
      <c r="S1172" s="17">
        <v>4804800</v>
      </c>
      <c r="T1172" s="17">
        <v>4804800</v>
      </c>
      <c r="U1172" s="17">
        <v>4804800</v>
      </c>
      <c r="V1172" s="17">
        <v>4804800</v>
      </c>
      <c r="W1172" s="17">
        <v>4804800</v>
      </c>
      <c r="X1172" s="17">
        <v>4804800</v>
      </c>
    </row>
    <row r="1173" spans="2:24">
      <c r="B1173" s="20">
        <v>1</v>
      </c>
      <c r="C1173" s="25">
        <v>6560000</v>
      </c>
      <c r="D1173" s="11">
        <f>IF(AND($N1173&gt;' '!F$13,' '!F$13&gt;=$C1173),1,0)</f>
        <v>0</v>
      </c>
      <c r="E1173" s="11">
        <f>IF(AND($N1173&gt;' '!G$13,' '!G$13&gt;=$C1173),1,0)</f>
        <v>0</v>
      </c>
      <c r="F1173" s="11">
        <f>IF(AND($N1173&gt;' '!H$13,' '!H$13&gt;=$C1173),1,0)</f>
        <v>0</v>
      </c>
      <c r="G1173" s="11">
        <f>IF(AND($N1173&gt;' '!I$13,' '!I$13&gt;=$C1173),1,0)</f>
        <v>0</v>
      </c>
      <c r="H1173" s="11">
        <f>IF(AND($N1173&gt;' '!J$13,' '!J$13&gt;=$C1173),1,0)</f>
        <v>0</v>
      </c>
      <c r="I1173" s="11">
        <f>IF(AND($N1173&gt;' '!K$13,' '!K$13&gt;=$C1173),1,0)</f>
        <v>0</v>
      </c>
      <c r="J1173" s="11">
        <f>IF(AND($N1173&gt;' '!L$13,' '!L$13&gt;=$C1173),1,0)</f>
        <v>0</v>
      </c>
      <c r="K1173" s="11">
        <f>IF(AND($N1173&gt;' '!M$13,' '!M$13&gt;=$C1173),1,0)</f>
        <v>0</v>
      </c>
      <c r="L1173" s="11">
        <f>IF(AND($N1173&gt;' '!N$13,' '!N$13&gt;=$C1173),1,0)</f>
        <v>0</v>
      </c>
      <c r="M1173" s="11">
        <f>IF(AND($N1173&gt;' '!O$13,' '!O$13&gt;=$C1173),1,0)</f>
        <v>0</v>
      </c>
      <c r="N1173" s="25">
        <v>6564000</v>
      </c>
      <c r="O1173" s="17">
        <v>4808000</v>
      </c>
      <c r="P1173" s="17">
        <v>4808000</v>
      </c>
      <c r="Q1173" s="17">
        <v>4808000</v>
      </c>
      <c r="R1173" s="17">
        <v>4808000</v>
      </c>
      <c r="S1173" s="17">
        <v>4808000</v>
      </c>
      <c r="T1173" s="17">
        <v>4808000</v>
      </c>
      <c r="U1173" s="17">
        <v>4808000</v>
      </c>
      <c r="V1173" s="17">
        <v>4808000</v>
      </c>
      <c r="W1173" s="17">
        <v>4808000</v>
      </c>
      <c r="X1173" s="17">
        <v>4808000</v>
      </c>
    </row>
    <row r="1174" spans="2:24">
      <c r="B1174" s="20">
        <v>2</v>
      </c>
      <c r="C1174" s="25">
        <v>6564000</v>
      </c>
      <c r="D1174" s="11">
        <f>IF(AND($N1174&gt;' '!F$13,' '!F$13&gt;=$C1174),1,0)</f>
        <v>0</v>
      </c>
      <c r="E1174" s="11">
        <f>IF(AND($N1174&gt;' '!G$13,' '!G$13&gt;=$C1174),1,0)</f>
        <v>0</v>
      </c>
      <c r="F1174" s="11">
        <f>IF(AND($N1174&gt;' '!H$13,' '!H$13&gt;=$C1174),1,0)</f>
        <v>0</v>
      </c>
      <c r="G1174" s="11">
        <f>IF(AND($N1174&gt;' '!I$13,' '!I$13&gt;=$C1174),1,0)</f>
        <v>0</v>
      </c>
      <c r="H1174" s="11">
        <f>IF(AND($N1174&gt;' '!J$13,' '!J$13&gt;=$C1174),1,0)</f>
        <v>0</v>
      </c>
      <c r="I1174" s="11">
        <f>IF(AND($N1174&gt;' '!K$13,' '!K$13&gt;=$C1174),1,0)</f>
        <v>0</v>
      </c>
      <c r="J1174" s="11">
        <f>IF(AND($N1174&gt;' '!L$13,' '!L$13&gt;=$C1174),1,0)</f>
        <v>0</v>
      </c>
      <c r="K1174" s="11">
        <f>IF(AND($N1174&gt;' '!M$13,' '!M$13&gt;=$C1174),1,0)</f>
        <v>0</v>
      </c>
      <c r="L1174" s="11">
        <f>IF(AND($N1174&gt;' '!N$13,' '!N$13&gt;=$C1174),1,0)</f>
        <v>0</v>
      </c>
      <c r="M1174" s="11">
        <f>IF(AND($N1174&gt;' '!O$13,' '!O$13&gt;=$C1174),1,0)</f>
        <v>0</v>
      </c>
      <c r="N1174" s="25">
        <v>6568000</v>
      </c>
      <c r="O1174" s="17">
        <v>4811200</v>
      </c>
      <c r="P1174" s="17">
        <v>4811200</v>
      </c>
      <c r="Q1174" s="17">
        <v>4811200</v>
      </c>
      <c r="R1174" s="17">
        <v>4811200</v>
      </c>
      <c r="S1174" s="17">
        <v>4811200</v>
      </c>
      <c r="T1174" s="17">
        <v>4811200</v>
      </c>
      <c r="U1174" s="17">
        <v>4811200</v>
      </c>
      <c r="V1174" s="17">
        <v>4811200</v>
      </c>
      <c r="W1174" s="17">
        <v>4811200</v>
      </c>
      <c r="X1174" s="17">
        <v>4811200</v>
      </c>
    </row>
    <row r="1175" spans="2:24">
      <c r="B1175" s="20">
        <v>3</v>
      </c>
      <c r="C1175" s="26">
        <v>6568000</v>
      </c>
      <c r="D1175" s="11">
        <f>IF(AND($N1175&gt;' '!F$13,' '!F$13&gt;=$C1175),1,0)</f>
        <v>0</v>
      </c>
      <c r="E1175" s="11">
        <f>IF(AND($N1175&gt;' '!G$13,' '!G$13&gt;=$C1175),1,0)</f>
        <v>0</v>
      </c>
      <c r="F1175" s="11">
        <f>IF(AND($N1175&gt;' '!H$13,' '!H$13&gt;=$C1175),1,0)</f>
        <v>0</v>
      </c>
      <c r="G1175" s="11">
        <f>IF(AND($N1175&gt;' '!I$13,' '!I$13&gt;=$C1175),1,0)</f>
        <v>0</v>
      </c>
      <c r="H1175" s="11">
        <f>IF(AND($N1175&gt;' '!J$13,' '!J$13&gt;=$C1175),1,0)</f>
        <v>0</v>
      </c>
      <c r="I1175" s="11">
        <f>IF(AND($N1175&gt;' '!K$13,' '!K$13&gt;=$C1175),1,0)</f>
        <v>0</v>
      </c>
      <c r="J1175" s="11">
        <f>IF(AND($N1175&gt;' '!L$13,' '!L$13&gt;=$C1175),1,0)</f>
        <v>0</v>
      </c>
      <c r="K1175" s="11">
        <f>IF(AND($N1175&gt;' '!M$13,' '!M$13&gt;=$C1175),1,0)</f>
        <v>0</v>
      </c>
      <c r="L1175" s="11">
        <f>IF(AND($N1175&gt;' '!N$13,' '!N$13&gt;=$C1175),1,0)</f>
        <v>0</v>
      </c>
      <c r="M1175" s="11">
        <f>IF(AND($N1175&gt;' '!O$13,' '!O$13&gt;=$C1175),1,0)</f>
        <v>0</v>
      </c>
      <c r="N1175" s="26">
        <v>6572000</v>
      </c>
      <c r="O1175" s="17">
        <v>4814400</v>
      </c>
      <c r="P1175" s="17">
        <v>4814400</v>
      </c>
      <c r="Q1175" s="17">
        <v>4814400</v>
      </c>
      <c r="R1175" s="17">
        <v>4814400</v>
      </c>
      <c r="S1175" s="17">
        <v>4814400</v>
      </c>
      <c r="T1175" s="17">
        <v>4814400</v>
      </c>
      <c r="U1175" s="17">
        <v>4814400</v>
      </c>
      <c r="V1175" s="17">
        <v>4814400</v>
      </c>
      <c r="W1175" s="17">
        <v>4814400</v>
      </c>
      <c r="X1175" s="17">
        <v>4814400</v>
      </c>
    </row>
    <row r="1176" spans="2:24">
      <c r="B1176" s="20">
        <v>4</v>
      </c>
      <c r="C1176" s="25">
        <v>6572000</v>
      </c>
      <c r="D1176" s="11">
        <f>IF(AND($N1176&gt;' '!F$13,' '!F$13&gt;=$C1176),1,0)</f>
        <v>0</v>
      </c>
      <c r="E1176" s="11">
        <f>IF(AND($N1176&gt;' '!G$13,' '!G$13&gt;=$C1176),1,0)</f>
        <v>0</v>
      </c>
      <c r="F1176" s="11">
        <f>IF(AND($N1176&gt;' '!H$13,' '!H$13&gt;=$C1176),1,0)</f>
        <v>0</v>
      </c>
      <c r="G1176" s="11">
        <f>IF(AND($N1176&gt;' '!I$13,' '!I$13&gt;=$C1176),1,0)</f>
        <v>0</v>
      </c>
      <c r="H1176" s="11">
        <f>IF(AND($N1176&gt;' '!J$13,' '!J$13&gt;=$C1176),1,0)</f>
        <v>0</v>
      </c>
      <c r="I1176" s="11">
        <f>IF(AND($N1176&gt;' '!K$13,' '!K$13&gt;=$C1176),1,0)</f>
        <v>0</v>
      </c>
      <c r="J1176" s="11">
        <f>IF(AND($N1176&gt;' '!L$13,' '!L$13&gt;=$C1176),1,0)</f>
        <v>0</v>
      </c>
      <c r="K1176" s="11">
        <f>IF(AND($N1176&gt;' '!M$13,' '!M$13&gt;=$C1176),1,0)</f>
        <v>0</v>
      </c>
      <c r="L1176" s="11">
        <f>IF(AND($N1176&gt;' '!N$13,' '!N$13&gt;=$C1176),1,0)</f>
        <v>0</v>
      </c>
      <c r="M1176" s="11">
        <f>IF(AND($N1176&gt;' '!O$13,' '!O$13&gt;=$C1176),1,0)</f>
        <v>0</v>
      </c>
      <c r="N1176" s="25">
        <v>6576000</v>
      </c>
      <c r="O1176" s="17">
        <v>4817600</v>
      </c>
      <c r="P1176" s="17">
        <v>4817600</v>
      </c>
      <c r="Q1176" s="17">
        <v>4817600</v>
      </c>
      <c r="R1176" s="17">
        <v>4817600</v>
      </c>
      <c r="S1176" s="17">
        <v>4817600</v>
      </c>
      <c r="T1176" s="17">
        <v>4817600</v>
      </c>
      <c r="U1176" s="17">
        <v>4817600</v>
      </c>
      <c r="V1176" s="17">
        <v>4817600</v>
      </c>
      <c r="W1176" s="17">
        <v>4817600</v>
      </c>
      <c r="X1176" s="17">
        <v>4817600</v>
      </c>
    </row>
    <row r="1177" spans="2:24">
      <c r="B1177" s="18">
        <v>5</v>
      </c>
      <c r="C1177" s="25">
        <v>6576000</v>
      </c>
      <c r="D1177" s="11">
        <f>IF(AND($N1177&gt;' '!F$13,' '!F$13&gt;=$C1177),1,0)</f>
        <v>0</v>
      </c>
      <c r="E1177" s="11">
        <f>IF(AND($N1177&gt;' '!G$13,' '!G$13&gt;=$C1177),1,0)</f>
        <v>0</v>
      </c>
      <c r="F1177" s="11">
        <f>IF(AND($N1177&gt;' '!H$13,' '!H$13&gt;=$C1177),1,0)</f>
        <v>0</v>
      </c>
      <c r="G1177" s="11">
        <f>IF(AND($N1177&gt;' '!I$13,' '!I$13&gt;=$C1177),1,0)</f>
        <v>0</v>
      </c>
      <c r="H1177" s="11">
        <f>IF(AND($N1177&gt;' '!J$13,' '!J$13&gt;=$C1177),1,0)</f>
        <v>0</v>
      </c>
      <c r="I1177" s="11">
        <f>IF(AND($N1177&gt;' '!K$13,' '!K$13&gt;=$C1177),1,0)</f>
        <v>0</v>
      </c>
      <c r="J1177" s="11">
        <f>IF(AND($N1177&gt;' '!L$13,' '!L$13&gt;=$C1177),1,0)</f>
        <v>0</v>
      </c>
      <c r="K1177" s="11">
        <f>IF(AND($N1177&gt;' '!M$13,' '!M$13&gt;=$C1177),1,0)</f>
        <v>0</v>
      </c>
      <c r="L1177" s="11">
        <f>IF(AND($N1177&gt;' '!N$13,' '!N$13&gt;=$C1177),1,0)</f>
        <v>0</v>
      </c>
      <c r="M1177" s="11">
        <f>IF(AND($N1177&gt;' '!O$13,' '!O$13&gt;=$C1177),1,0)</f>
        <v>0</v>
      </c>
      <c r="N1177" s="25">
        <v>6580000</v>
      </c>
      <c r="O1177" s="17">
        <v>4820800</v>
      </c>
      <c r="P1177" s="17">
        <v>4820800</v>
      </c>
      <c r="Q1177" s="17">
        <v>4820800</v>
      </c>
      <c r="R1177" s="17">
        <v>4820800</v>
      </c>
      <c r="S1177" s="17">
        <v>4820800</v>
      </c>
      <c r="T1177" s="17">
        <v>4820800</v>
      </c>
      <c r="U1177" s="17">
        <v>4820800</v>
      </c>
      <c r="V1177" s="17">
        <v>4820800</v>
      </c>
      <c r="W1177" s="17">
        <v>4820800</v>
      </c>
      <c r="X1177" s="17">
        <v>4820800</v>
      </c>
    </row>
    <row r="1178" spans="2:24">
      <c r="B1178" s="20">
        <v>1</v>
      </c>
      <c r="C1178" s="25">
        <v>6580000</v>
      </c>
      <c r="D1178" s="11">
        <f>IF(AND($N1178&gt;' '!F$13,' '!F$13&gt;=$C1178),1,0)</f>
        <v>0</v>
      </c>
      <c r="E1178" s="11">
        <f>IF(AND($N1178&gt;' '!G$13,' '!G$13&gt;=$C1178),1,0)</f>
        <v>0</v>
      </c>
      <c r="F1178" s="11">
        <f>IF(AND($N1178&gt;' '!H$13,' '!H$13&gt;=$C1178),1,0)</f>
        <v>0</v>
      </c>
      <c r="G1178" s="11">
        <f>IF(AND($N1178&gt;' '!I$13,' '!I$13&gt;=$C1178),1,0)</f>
        <v>0</v>
      </c>
      <c r="H1178" s="11">
        <f>IF(AND($N1178&gt;' '!J$13,' '!J$13&gt;=$C1178),1,0)</f>
        <v>0</v>
      </c>
      <c r="I1178" s="11">
        <f>IF(AND($N1178&gt;' '!K$13,' '!K$13&gt;=$C1178),1,0)</f>
        <v>0</v>
      </c>
      <c r="J1178" s="11">
        <f>IF(AND($N1178&gt;' '!L$13,' '!L$13&gt;=$C1178),1,0)</f>
        <v>0</v>
      </c>
      <c r="K1178" s="11">
        <f>IF(AND($N1178&gt;' '!M$13,' '!M$13&gt;=$C1178),1,0)</f>
        <v>0</v>
      </c>
      <c r="L1178" s="11">
        <f>IF(AND($N1178&gt;' '!N$13,' '!N$13&gt;=$C1178),1,0)</f>
        <v>0</v>
      </c>
      <c r="M1178" s="11">
        <f>IF(AND($N1178&gt;' '!O$13,' '!O$13&gt;=$C1178),1,0)</f>
        <v>0</v>
      </c>
      <c r="N1178" s="25">
        <v>6584000</v>
      </c>
      <c r="O1178" s="17">
        <v>4824000</v>
      </c>
      <c r="P1178" s="17">
        <v>4824000</v>
      </c>
      <c r="Q1178" s="17">
        <v>4824000</v>
      </c>
      <c r="R1178" s="17">
        <v>4824000</v>
      </c>
      <c r="S1178" s="17">
        <v>4824000</v>
      </c>
      <c r="T1178" s="17">
        <v>4824000</v>
      </c>
      <c r="U1178" s="17">
        <v>4824000</v>
      </c>
      <c r="V1178" s="17">
        <v>4824000</v>
      </c>
      <c r="W1178" s="17">
        <v>4824000</v>
      </c>
      <c r="X1178" s="17">
        <v>4824000</v>
      </c>
    </row>
    <row r="1179" spans="2:24">
      <c r="B1179" s="20">
        <v>2</v>
      </c>
      <c r="C1179" s="25">
        <v>6584000</v>
      </c>
      <c r="D1179" s="11">
        <f>IF(AND($N1179&gt;' '!F$13,' '!F$13&gt;=$C1179),1,0)</f>
        <v>0</v>
      </c>
      <c r="E1179" s="11">
        <f>IF(AND($N1179&gt;' '!G$13,' '!G$13&gt;=$C1179),1,0)</f>
        <v>0</v>
      </c>
      <c r="F1179" s="11">
        <f>IF(AND($N1179&gt;' '!H$13,' '!H$13&gt;=$C1179),1,0)</f>
        <v>0</v>
      </c>
      <c r="G1179" s="11">
        <f>IF(AND($N1179&gt;' '!I$13,' '!I$13&gt;=$C1179),1,0)</f>
        <v>0</v>
      </c>
      <c r="H1179" s="11">
        <f>IF(AND($N1179&gt;' '!J$13,' '!J$13&gt;=$C1179),1,0)</f>
        <v>0</v>
      </c>
      <c r="I1179" s="11">
        <f>IF(AND($N1179&gt;' '!K$13,' '!K$13&gt;=$C1179),1,0)</f>
        <v>0</v>
      </c>
      <c r="J1179" s="11">
        <f>IF(AND($N1179&gt;' '!L$13,' '!L$13&gt;=$C1179),1,0)</f>
        <v>0</v>
      </c>
      <c r="K1179" s="11">
        <f>IF(AND($N1179&gt;' '!M$13,' '!M$13&gt;=$C1179),1,0)</f>
        <v>0</v>
      </c>
      <c r="L1179" s="11">
        <f>IF(AND($N1179&gt;' '!N$13,' '!N$13&gt;=$C1179),1,0)</f>
        <v>0</v>
      </c>
      <c r="M1179" s="11">
        <f>IF(AND($N1179&gt;' '!O$13,' '!O$13&gt;=$C1179),1,0)</f>
        <v>0</v>
      </c>
      <c r="N1179" s="25">
        <v>6588000</v>
      </c>
      <c r="O1179" s="17">
        <v>4827200</v>
      </c>
      <c r="P1179" s="17">
        <v>4827200</v>
      </c>
      <c r="Q1179" s="17">
        <v>4827200</v>
      </c>
      <c r="R1179" s="17">
        <v>4827200</v>
      </c>
      <c r="S1179" s="17">
        <v>4827200</v>
      </c>
      <c r="T1179" s="17">
        <v>4827200</v>
      </c>
      <c r="U1179" s="17">
        <v>4827200</v>
      </c>
      <c r="V1179" s="17">
        <v>4827200</v>
      </c>
      <c r="W1179" s="17">
        <v>4827200</v>
      </c>
      <c r="X1179" s="17">
        <v>4827200</v>
      </c>
    </row>
    <row r="1180" spans="2:24">
      <c r="B1180" s="20">
        <v>3</v>
      </c>
      <c r="C1180" s="26">
        <v>6588000</v>
      </c>
      <c r="D1180" s="11">
        <f>IF(AND($N1180&gt;' '!F$13,' '!F$13&gt;=$C1180),1,0)</f>
        <v>0</v>
      </c>
      <c r="E1180" s="11">
        <f>IF(AND($N1180&gt;' '!G$13,' '!G$13&gt;=$C1180),1,0)</f>
        <v>0</v>
      </c>
      <c r="F1180" s="11">
        <f>IF(AND($N1180&gt;' '!H$13,' '!H$13&gt;=$C1180),1,0)</f>
        <v>0</v>
      </c>
      <c r="G1180" s="11">
        <f>IF(AND($N1180&gt;' '!I$13,' '!I$13&gt;=$C1180),1,0)</f>
        <v>0</v>
      </c>
      <c r="H1180" s="11">
        <f>IF(AND($N1180&gt;' '!J$13,' '!J$13&gt;=$C1180),1,0)</f>
        <v>0</v>
      </c>
      <c r="I1180" s="11">
        <f>IF(AND($N1180&gt;' '!K$13,' '!K$13&gt;=$C1180),1,0)</f>
        <v>0</v>
      </c>
      <c r="J1180" s="11">
        <f>IF(AND($N1180&gt;' '!L$13,' '!L$13&gt;=$C1180),1,0)</f>
        <v>0</v>
      </c>
      <c r="K1180" s="11">
        <f>IF(AND($N1180&gt;' '!M$13,' '!M$13&gt;=$C1180),1,0)</f>
        <v>0</v>
      </c>
      <c r="L1180" s="11">
        <f>IF(AND($N1180&gt;' '!N$13,' '!N$13&gt;=$C1180),1,0)</f>
        <v>0</v>
      </c>
      <c r="M1180" s="11">
        <f>IF(AND($N1180&gt;' '!O$13,' '!O$13&gt;=$C1180),1,0)</f>
        <v>0</v>
      </c>
      <c r="N1180" s="26">
        <v>6592000</v>
      </c>
      <c r="O1180" s="17">
        <v>4830400</v>
      </c>
      <c r="P1180" s="17">
        <v>4830400</v>
      </c>
      <c r="Q1180" s="17">
        <v>4830400</v>
      </c>
      <c r="R1180" s="17">
        <v>4830400</v>
      </c>
      <c r="S1180" s="17">
        <v>4830400</v>
      </c>
      <c r="T1180" s="17">
        <v>4830400</v>
      </c>
      <c r="U1180" s="17">
        <v>4830400</v>
      </c>
      <c r="V1180" s="17">
        <v>4830400</v>
      </c>
      <c r="W1180" s="17">
        <v>4830400</v>
      </c>
      <c r="X1180" s="17">
        <v>4830400</v>
      </c>
    </row>
    <row r="1181" spans="2:24">
      <c r="B1181" s="20">
        <v>4</v>
      </c>
      <c r="C1181" s="25">
        <v>6592000</v>
      </c>
      <c r="D1181" s="11">
        <f>IF(AND($N1181&gt;' '!F$13,' '!F$13&gt;=$C1181),1,0)</f>
        <v>0</v>
      </c>
      <c r="E1181" s="11">
        <f>IF(AND($N1181&gt;' '!G$13,' '!G$13&gt;=$C1181),1,0)</f>
        <v>0</v>
      </c>
      <c r="F1181" s="11">
        <f>IF(AND($N1181&gt;' '!H$13,' '!H$13&gt;=$C1181),1,0)</f>
        <v>0</v>
      </c>
      <c r="G1181" s="11">
        <f>IF(AND($N1181&gt;' '!I$13,' '!I$13&gt;=$C1181),1,0)</f>
        <v>0</v>
      </c>
      <c r="H1181" s="11">
        <f>IF(AND($N1181&gt;' '!J$13,' '!J$13&gt;=$C1181),1,0)</f>
        <v>0</v>
      </c>
      <c r="I1181" s="11">
        <f>IF(AND($N1181&gt;' '!K$13,' '!K$13&gt;=$C1181),1,0)</f>
        <v>0</v>
      </c>
      <c r="J1181" s="11">
        <f>IF(AND($N1181&gt;' '!L$13,' '!L$13&gt;=$C1181),1,0)</f>
        <v>0</v>
      </c>
      <c r="K1181" s="11">
        <f>IF(AND($N1181&gt;' '!M$13,' '!M$13&gt;=$C1181),1,0)</f>
        <v>0</v>
      </c>
      <c r="L1181" s="11">
        <f>IF(AND($N1181&gt;' '!N$13,' '!N$13&gt;=$C1181),1,0)</f>
        <v>0</v>
      </c>
      <c r="M1181" s="11">
        <f>IF(AND($N1181&gt;' '!O$13,' '!O$13&gt;=$C1181),1,0)</f>
        <v>0</v>
      </c>
      <c r="N1181" s="25">
        <v>6596000</v>
      </c>
      <c r="O1181" s="17">
        <v>4833600</v>
      </c>
      <c r="P1181" s="17">
        <v>4833600</v>
      </c>
      <c r="Q1181" s="17">
        <v>4833600</v>
      </c>
      <c r="R1181" s="17">
        <v>4833600</v>
      </c>
      <c r="S1181" s="17">
        <v>4833600</v>
      </c>
      <c r="T1181" s="17">
        <v>4833600</v>
      </c>
      <c r="U1181" s="17">
        <v>4833600</v>
      </c>
      <c r="V1181" s="17">
        <v>4833600</v>
      </c>
      <c r="W1181" s="17">
        <v>4833600</v>
      </c>
      <c r="X1181" s="17">
        <v>4833600</v>
      </c>
    </row>
    <row r="1182" spans="2:24">
      <c r="B1182" s="18">
        <v>5</v>
      </c>
      <c r="C1182" s="25">
        <v>6596000</v>
      </c>
      <c r="D1182" s="11">
        <f>IF(AND($N1182&gt;' '!F$13,' '!F$13&gt;=$C1182),1,0)</f>
        <v>0</v>
      </c>
      <c r="E1182" s="11">
        <f>IF(AND($N1182&gt;' '!G$13,' '!G$13&gt;=$C1182),1,0)</f>
        <v>0</v>
      </c>
      <c r="F1182" s="11">
        <f>IF(AND($N1182&gt;' '!H$13,' '!H$13&gt;=$C1182),1,0)</f>
        <v>0</v>
      </c>
      <c r="G1182" s="11">
        <f>IF(AND($N1182&gt;' '!I$13,' '!I$13&gt;=$C1182),1,0)</f>
        <v>0</v>
      </c>
      <c r="H1182" s="11">
        <f>IF(AND($N1182&gt;' '!J$13,' '!J$13&gt;=$C1182),1,0)</f>
        <v>0</v>
      </c>
      <c r="I1182" s="11">
        <f>IF(AND($N1182&gt;' '!K$13,' '!K$13&gt;=$C1182),1,0)</f>
        <v>0</v>
      </c>
      <c r="J1182" s="11">
        <f>IF(AND($N1182&gt;' '!L$13,' '!L$13&gt;=$C1182),1,0)</f>
        <v>0</v>
      </c>
      <c r="K1182" s="11">
        <f>IF(AND($N1182&gt;' '!M$13,' '!M$13&gt;=$C1182),1,0)</f>
        <v>0</v>
      </c>
      <c r="L1182" s="11">
        <f>IF(AND($N1182&gt;' '!N$13,' '!N$13&gt;=$C1182),1,0)</f>
        <v>0</v>
      </c>
      <c r="M1182" s="11">
        <f>IF(AND($N1182&gt;' '!O$13,' '!O$13&gt;=$C1182),1,0)</f>
        <v>0</v>
      </c>
      <c r="N1182" s="25">
        <v>6600000</v>
      </c>
      <c r="O1182" s="17">
        <v>4836800</v>
      </c>
      <c r="P1182" s="17">
        <v>4836800</v>
      </c>
      <c r="Q1182" s="17">
        <v>4836800</v>
      </c>
      <c r="R1182" s="17">
        <v>4836800</v>
      </c>
      <c r="S1182" s="17">
        <v>4836800</v>
      </c>
      <c r="T1182" s="17">
        <v>4836800</v>
      </c>
      <c r="U1182" s="17">
        <v>4836800</v>
      </c>
      <c r="V1182" s="17">
        <v>4836800</v>
      </c>
      <c r="W1182" s="17">
        <v>4836800</v>
      </c>
      <c r="X1182" s="17">
        <v>4836800</v>
      </c>
    </row>
    <row r="1183" spans="2:24">
      <c r="B1183" s="20">
        <v>1</v>
      </c>
      <c r="C1183" s="25">
        <v>6600000</v>
      </c>
      <c r="D1183" s="11">
        <f>IF(AND($N1183&gt;' '!F$13,' '!F$13&gt;=$C1183),1,0)</f>
        <v>0</v>
      </c>
      <c r="E1183" s="11">
        <f>IF(AND($N1183&gt;' '!G$13,' '!G$13&gt;=$C1183),1,0)</f>
        <v>0</v>
      </c>
      <c r="F1183" s="11">
        <f>IF(AND($N1183&gt;' '!H$13,' '!H$13&gt;=$C1183),1,0)</f>
        <v>0</v>
      </c>
      <c r="G1183" s="11">
        <f>IF(AND($N1183&gt;' '!I$13,' '!I$13&gt;=$C1183),1,0)</f>
        <v>0</v>
      </c>
      <c r="H1183" s="11">
        <f>IF(AND($N1183&gt;' '!J$13,' '!J$13&gt;=$C1183),1,0)</f>
        <v>0</v>
      </c>
      <c r="I1183" s="11">
        <f>IF(AND($N1183&gt;' '!K$13,' '!K$13&gt;=$C1183),1,0)</f>
        <v>0</v>
      </c>
      <c r="J1183" s="11">
        <f>IF(AND($N1183&gt;' '!L$13,' '!L$13&gt;=$C1183),1,0)</f>
        <v>0</v>
      </c>
      <c r="K1183" s="11">
        <f>IF(AND($N1183&gt;' '!M$13,' '!M$13&gt;=$C1183),1,0)</f>
        <v>0</v>
      </c>
      <c r="L1183" s="11">
        <f>IF(AND($N1183&gt;' '!N$13,' '!N$13&gt;=$C1183),1,0)</f>
        <v>0</v>
      </c>
      <c r="M1183" s="11">
        <f>IF(AND($N1183&gt;' '!O$13,' '!O$13&gt;=$C1183),1,0)</f>
        <v>0</v>
      </c>
      <c r="N1183" s="25">
        <v>8500000</v>
      </c>
      <c r="O1183" s="17">
        <f>ROUNDDOWN(' '!F13*0.9-1100000,)</f>
        <v>-1100000</v>
      </c>
      <c r="P1183" s="17">
        <f>ROUNDDOWN(' '!G13*0.9-1100000,)</f>
        <v>-1100000</v>
      </c>
      <c r="Q1183" s="17">
        <f>ROUNDDOWN(' '!H13*0.9-1100000,)</f>
        <v>-1100000</v>
      </c>
      <c r="R1183" s="17">
        <f>ROUNDDOWN(' '!I13*0.9-1100000,)</f>
        <v>-1100000</v>
      </c>
      <c r="S1183" s="17">
        <f>ROUNDDOWN(' '!J13*0.9-1100000,)</f>
        <v>-1100000</v>
      </c>
      <c r="T1183" s="17">
        <f>ROUNDDOWN(' '!K13*0.9-1100000,)</f>
        <v>-1100000</v>
      </c>
      <c r="U1183" s="17">
        <f>ROUNDDOWN(' '!L13*0.9-1100000,)</f>
        <v>-1100000</v>
      </c>
      <c r="V1183" s="17">
        <f>ROUNDDOWN(' '!M13*0.9-1100000,)</f>
        <v>-1100000</v>
      </c>
      <c r="W1183" s="17">
        <f>ROUNDDOWN(' '!N13*0.9-1100000,)</f>
        <v>-1100000</v>
      </c>
      <c r="X1183" s="17">
        <f>ROUNDDOWN(' '!O13*0.9-1100000,)</f>
        <v>-1100000</v>
      </c>
    </row>
    <row r="1184" spans="2:24">
      <c r="B1184" s="20">
        <v>2</v>
      </c>
      <c r="C1184" s="25">
        <v>8500000</v>
      </c>
      <c r="D1184" s="11">
        <f>IF(AND($N1184&gt;' '!F$13,' '!F$13&gt;=$C1184),1,0)</f>
        <v>0</v>
      </c>
      <c r="E1184" s="11">
        <f>IF(AND($N1184&gt;' '!G$13,' '!G$13&gt;=$C1184),1,0)</f>
        <v>0</v>
      </c>
      <c r="F1184" s="11">
        <f>IF(AND($N1184&gt;' '!H$13,' '!H$13&gt;=$C1184),1,0)</f>
        <v>0</v>
      </c>
      <c r="G1184" s="11">
        <f>IF(AND($N1184&gt;' '!I$13,' '!I$13&gt;=$C1184),1,0)</f>
        <v>0</v>
      </c>
      <c r="H1184" s="11">
        <f>IF(AND($N1184&gt;' '!J$13,' '!J$13&gt;=$C1184),1,0)</f>
        <v>0</v>
      </c>
      <c r="I1184" s="11">
        <f>IF(AND($N1184&gt;' '!K$13,' '!K$13&gt;=$C1184),1,0)</f>
        <v>0</v>
      </c>
      <c r="J1184" s="11">
        <f>IF(AND($N1184&gt;' '!L$13,' '!L$13&gt;=$C1184),1,0)</f>
        <v>0</v>
      </c>
      <c r="K1184" s="11">
        <f>IF(AND($N1184&gt;' '!M$13,' '!M$13&gt;=$C1184),1,0)</f>
        <v>0</v>
      </c>
      <c r="L1184" s="11">
        <f>IF(AND($N1184&gt;' '!N$13,' '!N$13&gt;=$C1184),1,0)</f>
        <v>0</v>
      </c>
      <c r="M1184" s="11">
        <f>IF(AND($N1184&gt;' '!O$13,' '!O$13&gt;=$C1184),1,0)</f>
        <v>0</v>
      </c>
      <c r="N1184" s="25">
        <v>20000000</v>
      </c>
      <c r="O1184" s="17">
        <f>' '!F13-1950000</f>
        <v>-1950000</v>
      </c>
      <c r="P1184" s="17">
        <f>' '!G13-1950000</f>
        <v>-1950000</v>
      </c>
      <c r="Q1184" s="17">
        <f>' '!H13-1950000</f>
        <v>-1950000</v>
      </c>
      <c r="R1184" s="17">
        <f>' '!I13-1950000</f>
        <v>-1950000</v>
      </c>
      <c r="S1184" s="17">
        <f>' '!J13-1950000</f>
        <v>-1950000</v>
      </c>
      <c r="T1184" s="17">
        <f>' '!K13-1950000</f>
        <v>-1950000</v>
      </c>
      <c r="U1184" s="17">
        <f>' '!L13-1950000</f>
        <v>-1950000</v>
      </c>
      <c r="V1184" s="17">
        <f>' '!M13-1950000</f>
        <v>-1950000</v>
      </c>
      <c r="W1184" s="17">
        <f>' '!N13-1950000</f>
        <v>-1950000</v>
      </c>
      <c r="X1184" s="17">
        <f>' '!O13-1950000</f>
        <v>-1950000</v>
      </c>
    </row>
    <row r="1185" spans="2:24">
      <c r="B1185" s="20">
        <v>3</v>
      </c>
      <c r="C1185" s="26">
        <v>20000000</v>
      </c>
      <c r="D1185" s="11">
        <f>IF(AND($N1185&gt;' '!F$13,' '!F$13&gt;=$C1185),1,0)</f>
        <v>0</v>
      </c>
      <c r="E1185" s="11">
        <f>IF(AND($N1185&gt;' '!G$13,' '!G$13&gt;=$C1185),1,0)</f>
        <v>0</v>
      </c>
      <c r="F1185" s="11">
        <f>IF(AND($N1185&gt;' '!H$13,' '!H$13&gt;=$C1185),1,0)</f>
        <v>0</v>
      </c>
      <c r="G1185" s="11">
        <f>IF(AND($N1185&gt;' '!I$13,' '!I$13&gt;=$C1185),1,0)</f>
        <v>0</v>
      </c>
      <c r="H1185" s="11">
        <f>IF(AND($N1185&gt;' '!J$13,' '!J$13&gt;=$C1185),1,0)</f>
        <v>0</v>
      </c>
      <c r="I1185" s="11">
        <f>IF(AND($N1185&gt;' '!K$13,' '!K$13&gt;=$C1185),1,0)</f>
        <v>0</v>
      </c>
      <c r="J1185" s="11">
        <f>IF(AND($N1185&gt;' '!L$13,' '!L$13&gt;=$C1185),1,0)</f>
        <v>0</v>
      </c>
      <c r="K1185" s="11">
        <f>IF(AND($N1185&gt;' '!M$13,' '!M$13&gt;=$C1185),1,0)</f>
        <v>0</v>
      </c>
      <c r="L1185" s="11">
        <f>IF(AND($N1185&gt;' '!N$13,' '!N$13&gt;=$C1185),1,0)</f>
        <v>0</v>
      </c>
      <c r="M1185" s="11">
        <f>IF(AND($N1185&gt;' '!O$13,' '!O$13&gt;=$C1185),1,0)</f>
        <v>0</v>
      </c>
      <c r="N1185" s="26">
        <v>99999999999</v>
      </c>
      <c r="O1185" s="19">
        <v>18050000</v>
      </c>
      <c r="P1185" s="19">
        <v>18050000</v>
      </c>
      <c r="Q1185" s="19">
        <v>18050000</v>
      </c>
      <c r="R1185" s="19">
        <v>18050000</v>
      </c>
      <c r="S1185" s="19">
        <v>18050000</v>
      </c>
      <c r="T1185" s="19">
        <v>18050000</v>
      </c>
      <c r="U1185" s="19">
        <v>18050000</v>
      </c>
      <c r="V1185" s="19">
        <v>18050000</v>
      </c>
      <c r="W1185" s="19">
        <v>18050000</v>
      </c>
      <c r="X1185" s="19">
        <v>18050000</v>
      </c>
    </row>
    <row r="1186" spans="2:24">
      <c r="B1186" s="20">
        <v>4</v>
      </c>
    </row>
    <row r="1187" spans="2:24">
      <c r="B1187" s="18">
        <v>5</v>
      </c>
    </row>
    <row r="1188" spans="2:24">
      <c r="B1188" s="20">
        <v>1</v>
      </c>
    </row>
    <row r="1189" spans="2:24">
      <c r="B1189" s="20">
        <v>2</v>
      </c>
    </row>
    <row r="1190" spans="2:24">
      <c r="B1190" s="20">
        <v>3</v>
      </c>
    </row>
    <row r="1191" spans="2:24">
      <c r="B1191" s="20">
        <v>4</v>
      </c>
    </row>
    <row r="1192" spans="2:24">
      <c r="B1192" s="18">
        <v>5</v>
      </c>
    </row>
    <row r="1193" spans="2:24">
      <c r="B1193" s="20">
        <v>1</v>
      </c>
    </row>
    <row r="1194" spans="2:24">
      <c r="B1194" s="20">
        <v>2</v>
      </c>
    </row>
    <row r="1195" spans="2:24">
      <c r="B1195" s="20">
        <v>3</v>
      </c>
    </row>
    <row r="1196" spans="2:24">
      <c r="B1196" s="20">
        <v>4</v>
      </c>
    </row>
    <row r="1197" spans="2:24">
      <c r="B1197" s="18">
        <v>5</v>
      </c>
    </row>
    <row r="1198" spans="2:24">
      <c r="B1198" s="20">
        <v>1</v>
      </c>
    </row>
    <row r="1199" spans="2:24">
      <c r="B1199" s="20">
        <v>2</v>
      </c>
    </row>
    <row r="1200" spans="2:24">
      <c r="B1200" s="20">
        <v>3</v>
      </c>
    </row>
    <row r="1201" spans="2:2">
      <c r="B1201" s="20">
        <v>4</v>
      </c>
    </row>
    <row r="1202" spans="2:2">
      <c r="B1202" s="18">
        <v>5</v>
      </c>
    </row>
    <row r="1203" spans="2:2">
      <c r="B1203" s="20">
        <v>1</v>
      </c>
    </row>
    <row r="1204" spans="2:2">
      <c r="B1204" s="20">
        <v>2</v>
      </c>
    </row>
    <row r="1205" spans="2:2">
      <c r="B1205" s="20">
        <v>3</v>
      </c>
    </row>
    <row r="1206" spans="2:2">
      <c r="B1206" s="20">
        <v>4</v>
      </c>
    </row>
    <row r="1207" spans="2:2">
      <c r="B1207" s="18">
        <v>5</v>
      </c>
    </row>
    <row r="1208" spans="2:2">
      <c r="B1208" s="20">
        <v>1</v>
      </c>
    </row>
    <row r="1209" spans="2:2">
      <c r="B1209" s="20">
        <v>2</v>
      </c>
    </row>
    <row r="1210" spans="2:2">
      <c r="B1210" s="20">
        <v>3</v>
      </c>
    </row>
    <row r="1211" spans="2:2">
      <c r="B1211" s="20">
        <v>4</v>
      </c>
    </row>
    <row r="1212" spans="2:2">
      <c r="B1212" s="18">
        <v>5</v>
      </c>
    </row>
    <row r="1213" spans="2:2">
      <c r="B1213" s="20">
        <v>1</v>
      </c>
    </row>
    <row r="1214" spans="2:2">
      <c r="B1214" s="20">
        <v>2</v>
      </c>
    </row>
    <row r="1215" spans="2:2">
      <c r="B1215" s="20">
        <v>3</v>
      </c>
    </row>
    <row r="1216" spans="2:2">
      <c r="B1216" s="20">
        <v>4</v>
      </c>
    </row>
    <row r="1217" spans="2:2">
      <c r="B1217" s="18">
        <v>5</v>
      </c>
    </row>
    <row r="1218" spans="2:2">
      <c r="B1218" s="20">
        <v>1</v>
      </c>
    </row>
    <row r="1219" spans="2:2">
      <c r="B1219" s="20">
        <v>2</v>
      </c>
    </row>
    <row r="1220" spans="2:2">
      <c r="B1220" s="20">
        <v>3</v>
      </c>
    </row>
    <row r="1221" spans="2:2">
      <c r="B1221" s="20">
        <v>4</v>
      </c>
    </row>
    <row r="1222" spans="2:2">
      <c r="B1222" s="18">
        <v>5</v>
      </c>
    </row>
    <row r="1223" spans="2:2">
      <c r="B1223" s="20">
        <v>1</v>
      </c>
    </row>
    <row r="1224" spans="2:2">
      <c r="B1224" s="20">
        <v>2</v>
      </c>
    </row>
    <row r="1225" spans="2:2">
      <c r="B1225" s="20">
        <v>3</v>
      </c>
    </row>
    <row r="1226" spans="2:2">
      <c r="B1226" s="20">
        <v>4</v>
      </c>
    </row>
    <row r="1227" spans="2:2">
      <c r="B1227" s="18">
        <v>5</v>
      </c>
    </row>
    <row r="1228" spans="2:2">
      <c r="B1228" s="20">
        <v>1</v>
      </c>
    </row>
    <row r="1229" spans="2:2">
      <c r="B1229" s="20">
        <v>2</v>
      </c>
    </row>
    <row r="1230" spans="2:2">
      <c r="B1230" s="20">
        <v>3</v>
      </c>
    </row>
    <row r="1231" spans="2:2">
      <c r="B1231" s="20">
        <v>4</v>
      </c>
    </row>
    <row r="1232" spans="2:2">
      <c r="B1232" s="18">
        <v>5</v>
      </c>
    </row>
    <row r="1233" spans="2:2">
      <c r="B1233" s="20">
        <v>1</v>
      </c>
    </row>
    <row r="1234" spans="2:2">
      <c r="B1234" s="20">
        <v>2</v>
      </c>
    </row>
    <row r="1235" spans="2:2">
      <c r="B1235" s="20">
        <v>3</v>
      </c>
    </row>
    <row r="1236" spans="2:2">
      <c r="B1236" s="20">
        <v>4</v>
      </c>
    </row>
    <row r="1237" spans="2:2">
      <c r="B1237" s="18">
        <v>5</v>
      </c>
    </row>
    <row r="1238" spans="2:2">
      <c r="B1238" s="20">
        <v>1</v>
      </c>
    </row>
    <row r="1239" spans="2:2">
      <c r="B1239" s="20">
        <v>2</v>
      </c>
    </row>
    <row r="1240" spans="2:2">
      <c r="B1240" s="20">
        <v>3</v>
      </c>
    </row>
    <row r="1241" spans="2:2">
      <c r="B1241" s="20">
        <v>4</v>
      </c>
    </row>
    <row r="1242" spans="2:2">
      <c r="B1242" s="18">
        <v>5</v>
      </c>
    </row>
    <row r="1243" spans="2:2">
      <c r="B1243" s="20">
        <v>1</v>
      </c>
    </row>
    <row r="1244" spans="2:2">
      <c r="B1244" s="20">
        <v>2</v>
      </c>
    </row>
    <row r="1245" spans="2:2">
      <c r="B1245" s="20">
        <v>3</v>
      </c>
    </row>
    <row r="1246" spans="2:2">
      <c r="B1246" s="20">
        <v>4</v>
      </c>
    </row>
    <row r="1247" spans="2:2">
      <c r="B1247" s="18">
        <v>5</v>
      </c>
    </row>
    <row r="1248" spans="2:2">
      <c r="B1248" s="20">
        <v>1</v>
      </c>
    </row>
    <row r="1249" spans="2:2">
      <c r="B1249" s="20">
        <v>2</v>
      </c>
    </row>
    <row r="1250" spans="2:2">
      <c r="B1250" s="20">
        <v>3</v>
      </c>
    </row>
    <row r="1251" spans="2:2">
      <c r="B1251" s="20">
        <v>4</v>
      </c>
    </row>
    <row r="1252" spans="2:2">
      <c r="B1252" s="18">
        <v>5</v>
      </c>
    </row>
    <row r="1253" spans="2:2">
      <c r="B1253" s="20">
        <v>1</v>
      </c>
    </row>
    <row r="1254" spans="2:2">
      <c r="B1254" s="20">
        <v>2</v>
      </c>
    </row>
    <row r="1255" spans="2:2">
      <c r="B1255" s="20">
        <v>3</v>
      </c>
    </row>
    <row r="1256" spans="2:2">
      <c r="B1256" s="20">
        <v>4</v>
      </c>
    </row>
    <row r="1257" spans="2:2">
      <c r="B1257" s="18">
        <v>5</v>
      </c>
    </row>
  </sheetData>
  <mergeCells count="6">
    <mergeCell ref="Z59:AL59"/>
    <mergeCell ref="Z9:AL9"/>
    <mergeCell ref="Z39:AL39"/>
    <mergeCell ref="Z19:AL19"/>
    <mergeCell ref="Z49:AL49"/>
    <mergeCell ref="Z29:AL29"/>
  </mergeCells>
  <phoneticPr fontId="2"/>
  <printOptions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料率</vt:lpstr>
      <vt:lpstr> </vt:lpstr>
      <vt:lpstr>年齢</vt:lpstr>
      <vt:lpstr>所得</vt:lpstr>
      <vt:lpstr>' '!Print_Area</vt:lpstr>
      <vt:lpstr>所得!Print_Area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ｺﾏﾂ　ﾅｵｷ</dc:creator>
  <cp:lastModifiedBy>小松 直己</cp:lastModifiedBy>
  <cp:lastPrinted>2026-03-26T03:17:50Z</cp:lastPrinted>
  <dcterms:created xsi:type="dcterms:W3CDTF">2024-10-02T07:23:10Z</dcterms:created>
  <dcterms:modified xsi:type="dcterms:W3CDTF">2026-04-05T23:36:50Z</dcterms:modified>
</cp:coreProperties>
</file>