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04-2_財務課\02契約\01-契約係\○R8年度選定委員会\見積依頼\080420_交野市農業用ため池ハザードマップ作成業務委託\資料一覧\"/>
    </mc:Choice>
  </mc:AlternateContent>
  <xr:revisionPtr revIDLastSave="0" documentId="13_ncr:1_{7915962D-2801-444B-ABFD-32FDDBDA9419}" xr6:coauthVersionLast="47" xr6:coauthVersionMax="47" xr10:uidLastSave="{00000000-0000-0000-0000-000000000000}"/>
  <bookViews>
    <workbookView xWindow="-108" yWindow="-108" windowWidth="23256" windowHeight="12456" tabRatio="653" xr2:uid="{00000000-000D-0000-FFFF-FFFF00000000}"/>
  </bookViews>
  <sheets>
    <sheet name="総括表" sheetId="88" r:id="rId1"/>
    <sheet name="内訳書" sheetId="57" r:id="rId2"/>
    <sheet name="歩掛調書" sheetId="86" r:id="rId3"/>
  </sheets>
  <externalReferences>
    <externalReference r:id="rId4"/>
  </externalReferences>
  <definedNames>
    <definedName name="__6Test" hidden="1">#REF!</definedName>
    <definedName name="_1___Test" localSheetId="2" hidden="1">#REF!</definedName>
    <definedName name="_1___Test" hidden="1">#REF!</definedName>
    <definedName name="_1Test" localSheetId="2" hidden="1">#REF!</definedName>
    <definedName name="_1Test" hidden="1">#REF!</definedName>
    <definedName name="_3Test" localSheetId="2" hidden="1">#REF!</definedName>
    <definedName name="_3Test" hidden="1">#REF!</definedName>
    <definedName name="_6Test" localSheetId="2" hidden="1">#REF!</definedName>
    <definedName name="_6Test" hidden="1">#REF!</definedName>
    <definedName name="_7Test" localSheetId="2" hidden="1">#REF!</definedName>
    <definedName name="_7Test" hidden="1">#REF!</definedName>
    <definedName name="_Fill" localSheetId="0" hidden="1">#REF!</definedName>
    <definedName name="_Fill" localSheetId="1" hidden="1">#REF!</definedName>
    <definedName name="_Fill" localSheetId="2" hidden="1">#REF!</definedName>
    <definedName name="_Fill" hidden="1">#REF!</definedName>
    <definedName name="_Key1" localSheetId="2" hidden="1">[1]単価!#REF!</definedName>
    <definedName name="_Key1" hidden="1">[1]単価!#REF!</definedName>
    <definedName name="_Key2" localSheetId="2" hidden="1">#REF!</definedName>
    <definedName name="_Key2" hidden="1">#REF!</definedName>
    <definedName name="_Order1" hidden="1">1</definedName>
    <definedName name="_Order2" hidden="1">255</definedName>
    <definedName name="_Sort" localSheetId="2" hidden="1">[1]単価!#REF!</definedName>
    <definedName name="_Sort" hidden="1">[1]単価!#REF!</definedName>
    <definedName name="aaaa" localSheetId="2" hidden="1">{"'１台構成 '!$B$74:$F$80"}</definedName>
    <definedName name="aaaa" hidden="1">{"'１台構成 '!$B$74:$F$80"}</definedName>
    <definedName name="ff" localSheetId="2" hidden="1">{"'１台構成 '!$B$74:$F$80"}</definedName>
    <definedName name="ff" hidden="1">{"'１台構成 '!$B$74:$F$80"}</definedName>
    <definedName name="ｈｔｈれ" localSheetId="2" hidden="1">{"'１台構成 '!$B$74:$F$80"}</definedName>
    <definedName name="ｈｔｈれ" hidden="1">{"'１台構成 '!$B$74:$F$80"}</definedName>
    <definedName name="HTML_CodePage" hidden="1">932</definedName>
    <definedName name="HTML_Control" localSheetId="2" hidden="1">{"'１台構成 '!$B$74:$F$80"}</definedName>
    <definedName name="HTML_Control" hidden="1">{"'１台構成 '!$B$74:$F$80"}</definedName>
    <definedName name="HTML_Description" hidden="1">""</definedName>
    <definedName name="HTML_Email" hidden="1">""</definedName>
    <definedName name="HTML_Header" hidden="1">"１台構成+Pen2台"</definedName>
    <definedName name="HTML_LastUpdate" hidden="1">"97/09/10"</definedName>
    <definedName name="HTML_LineAfter" hidden="1">FALSE</definedName>
    <definedName name="HTML_LineBefore" hidden="1">FALSE</definedName>
    <definedName name="HTML_Name" hidden="1">"大隅 裕"</definedName>
    <definedName name="HTML_OBDlg2" hidden="1">FALSE</definedName>
    <definedName name="HTML_OBDlg3" hidden="1">TRUE</definedName>
    <definedName name="HTML_OBDlg4" hidden="1">TRUE</definedName>
    <definedName name="HTML_OS" hidden="1">0</definedName>
    <definedName name="HTML_PathFile" hidden="1">"H:\hyoca\partner\Edesk1.htm"</definedName>
    <definedName name="HTML_PathTemplate" hidden="1">"H:\hyoca\partner\Edesk1.htm"</definedName>
    <definedName name="HTML_Title" hidden="1">"PC価格"</definedName>
    <definedName name="ｋｌｖｄｔ" localSheetId="2" hidden="1">{"'１台構成 '!$B$74:$F$80"}</definedName>
    <definedName name="ｋｌｖｄｔ" hidden="1">{"'１台構成 '!$B$74:$F$80"}</definedName>
    <definedName name="PC" localSheetId="2" hidden="1">{"'１台構成 '!$B$74:$F$80"}</definedName>
    <definedName name="PC" hidden="1">{"'１台構成 '!$B$74:$F$80"}</definedName>
    <definedName name="ppp" localSheetId="2" hidden="1">#REF!</definedName>
    <definedName name="ppp" hidden="1">#REF!</definedName>
    <definedName name="_xlnm.Print_Area" localSheetId="0">総括表!$A$1:$H$55</definedName>
    <definedName name="_xlnm.Print_Area" localSheetId="1">内訳書!$A$1:$R$63</definedName>
    <definedName name="ｒｔｒｂ" localSheetId="2" hidden="1">{"'１台構成 '!$B$74:$F$80"}</definedName>
    <definedName name="ｒｔｒｂ" hidden="1">{"'１台構成 '!$B$74:$F$80"}</definedName>
    <definedName name="表紙" localSheetId="2" hidden="1">{"'１台構成 '!$B$74:$F$80"}</definedName>
    <definedName name="表紙" hidden="1">{"'１台構成 '!$B$74:$F$80"}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3" i="86" l="1"/>
  <c r="L40" i="57"/>
  <c r="L42" i="57"/>
  <c r="L51" i="57"/>
  <c r="L55" i="57" s="1"/>
  <c r="L57" i="57" s="1"/>
  <c r="L6" i="57"/>
  <c r="F31" i="88"/>
  <c r="D30" i="88"/>
  <c r="B30" i="88"/>
  <c r="F29" i="88"/>
  <c r="B28" i="88"/>
  <c r="F27" i="88"/>
  <c r="B26" i="88"/>
  <c r="F25" i="88"/>
  <c r="D24" i="88"/>
  <c r="B24" i="88"/>
  <c r="F23" i="88"/>
  <c r="D22" i="88"/>
  <c r="B22" i="88"/>
  <c r="F21" i="88"/>
  <c r="D20" i="88"/>
  <c r="B20" i="88"/>
  <c r="F19" i="88"/>
  <c r="D18" i="88"/>
  <c r="B18" i="88"/>
  <c r="F17" i="88"/>
  <c r="D16" i="88"/>
  <c r="B16" i="88"/>
  <c r="B14" i="88"/>
  <c r="F13" i="88"/>
  <c r="D12" i="88"/>
  <c r="B12" i="88"/>
  <c r="F11" i="88"/>
  <c r="D10" i="88"/>
  <c r="B10" i="88"/>
  <c r="F9" i="88"/>
  <c r="D8" i="88"/>
  <c r="B8" i="88"/>
  <c r="A3" i="88"/>
  <c r="F31" i="57"/>
  <c r="F29" i="57"/>
  <c r="F9" i="57"/>
  <c r="B16" i="57"/>
  <c r="L59" i="57" l="1"/>
  <c r="L61" i="57"/>
  <c r="D24" i="57"/>
  <c r="L9" i="86" l="1"/>
  <c r="K6" i="86"/>
  <c r="I9" i="57" s="1"/>
  <c r="L9" i="57" s="1"/>
  <c r="K7" i="86"/>
  <c r="I11" i="57" s="1"/>
  <c r="L11" i="57" s="1"/>
  <c r="J23" i="86"/>
  <c r="F23" i="86"/>
  <c r="L7" i="86" l="1"/>
  <c r="L6" i="86"/>
  <c r="I23" i="86"/>
  <c r="H23" i="86"/>
  <c r="G23" i="86"/>
  <c r="B26" i="57" l="1"/>
  <c r="D8" i="57" l="1"/>
  <c r="D10" i="57"/>
  <c r="D12" i="57"/>
  <c r="D16" i="57"/>
  <c r="D18" i="57"/>
  <c r="D20" i="57"/>
  <c r="D22" i="57"/>
  <c r="D30" i="57"/>
  <c r="B8" i="57" l="1"/>
  <c r="B10" i="57"/>
  <c r="B12" i="57"/>
  <c r="B14" i="57"/>
  <c r="B18" i="57"/>
  <c r="B20" i="57"/>
  <c r="B22" i="57"/>
  <c r="B24" i="57"/>
  <c r="B28" i="57"/>
  <c r="B30" i="57"/>
  <c r="K20" i="86" l="1"/>
  <c r="L20" i="86" s="1"/>
  <c r="K19" i="86"/>
  <c r="L19" i="86" s="1"/>
  <c r="K18" i="86"/>
  <c r="L18" i="86" s="1"/>
  <c r="K17" i="86"/>
  <c r="I31" i="57" s="1"/>
  <c r="L31" i="57" s="1"/>
  <c r="K16" i="86"/>
  <c r="I29" i="57" s="1"/>
  <c r="L29" i="57" s="1"/>
  <c r="K15" i="86"/>
  <c r="I27" i="57" s="1"/>
  <c r="L27" i="57" s="1"/>
  <c r="K14" i="86"/>
  <c r="I25" i="57" s="1"/>
  <c r="L25" i="57" s="1"/>
  <c r="K13" i="86"/>
  <c r="I23" i="57" s="1"/>
  <c r="L23" i="57" s="1"/>
  <c r="K12" i="86"/>
  <c r="I21" i="57" s="1"/>
  <c r="L21" i="57" s="1"/>
  <c r="K11" i="86"/>
  <c r="I19" i="57" s="1"/>
  <c r="L19" i="57" s="1"/>
  <c r="K10" i="86"/>
  <c r="I17" i="57" s="1"/>
  <c r="L17" i="57" s="1"/>
  <c r="K8" i="86"/>
  <c r="I13" i="57" s="1"/>
  <c r="L13" i="57" s="1"/>
  <c r="L15" i="57" l="1"/>
  <c r="L7" i="57"/>
  <c r="L13" i="86"/>
  <c r="L11" i="86"/>
  <c r="L12" i="86"/>
  <c r="L14" i="86"/>
  <c r="L15" i="86"/>
  <c r="L16" i="86"/>
  <c r="L17" i="86"/>
  <c r="L8" i="86"/>
  <c r="L10" i="86"/>
  <c r="A3" i="57"/>
  <c r="L48" i="57" l="1"/>
  <c r="I38" i="57"/>
  <c r="L38" i="57" s="1"/>
  <c r="L36" i="57" s="1"/>
  <c r="L46" i="57" s="1"/>
  <c r="E23" i="86"/>
  <c r="K22" i="86"/>
  <c r="L50" i="57" l="1"/>
  <c r="L52" i="57" s="1"/>
  <c r="L56" i="57" s="1"/>
  <c r="L58" i="57" s="1"/>
  <c r="L22" i="86"/>
  <c r="L23" i="86" s="1"/>
  <c r="K23" i="86"/>
  <c r="L60" i="57" l="1"/>
  <c r="L62" i="57" s="1"/>
</calcChain>
</file>

<file path=xl/sharedStrings.xml><?xml version="1.0" encoding="utf-8"?>
<sst xmlns="http://schemas.openxmlformats.org/spreadsheetml/2006/main" count="142" uniqueCount="84">
  <si>
    <t>単位</t>
  </si>
  <si>
    <t>単　価</t>
  </si>
  <si>
    <t>金　　額</t>
  </si>
  <si>
    <t>摘　　　　　　　要</t>
  </si>
  <si>
    <t>直接人件費</t>
    <rPh sb="0" eb="2">
      <t>チョクセツ</t>
    </rPh>
    <rPh sb="2" eb="5">
      <t>ジンケンヒ</t>
    </rPh>
    <phoneticPr fontId="5"/>
  </si>
  <si>
    <t>第</t>
    <rPh sb="0" eb="1">
      <t>ダイ</t>
    </rPh>
    <phoneticPr fontId="5"/>
  </si>
  <si>
    <t>号表</t>
    <rPh sb="0" eb="2">
      <t>ゴウヒョウ</t>
    </rPh>
    <phoneticPr fontId="5"/>
  </si>
  <si>
    <t>細　　別</t>
  </si>
  <si>
    <t>名　　称</t>
  </si>
  <si>
    <t>直接経費</t>
    <rPh sb="0" eb="2">
      <t>チョクセツ</t>
    </rPh>
    <rPh sb="2" eb="4">
      <t>ケイヒ</t>
    </rPh>
    <phoneticPr fontId="5"/>
  </si>
  <si>
    <t>その他原価</t>
    <rPh sb="2" eb="5">
      <t>タゲンカ</t>
    </rPh>
    <phoneticPr fontId="5"/>
  </si>
  <si>
    <t>直接人件費×α/(1－α)</t>
  </si>
  <si>
    <t>式</t>
    <rPh sb="0" eb="1">
      <t>シキ</t>
    </rPh>
    <phoneticPr fontId="5"/>
  </si>
  <si>
    <t>業務原価</t>
    <rPh sb="0" eb="4">
      <t>ギョウムゲンカ</t>
    </rPh>
    <phoneticPr fontId="5"/>
  </si>
  <si>
    <t>一般管理費等</t>
    <rPh sb="0" eb="2">
      <t>イッパン</t>
    </rPh>
    <rPh sb="2" eb="6">
      <t>カンリヒトウ</t>
    </rPh>
    <phoneticPr fontId="5"/>
  </si>
  <si>
    <t>業務原価×β/(1－β)</t>
  </si>
  <si>
    <t>業務価格</t>
    <rPh sb="0" eb="2">
      <t>ギョウム</t>
    </rPh>
    <rPh sb="2" eb="4">
      <t>カカク</t>
    </rPh>
    <phoneticPr fontId="5"/>
  </si>
  <si>
    <t>改め</t>
    <rPh sb="0" eb="1">
      <t>アラタ</t>
    </rPh>
    <phoneticPr fontId="5"/>
  </si>
  <si>
    <t>千円〆</t>
    <rPh sb="0" eb="2">
      <t>センエン</t>
    </rPh>
    <phoneticPr fontId="7"/>
  </si>
  <si>
    <t>消費税額</t>
    <rPh sb="0" eb="3">
      <t>ショウヒゼイ</t>
    </rPh>
    <rPh sb="3" eb="4">
      <t>ガク</t>
    </rPh>
    <phoneticPr fontId="5"/>
  </si>
  <si>
    <t>％</t>
    <phoneticPr fontId="5"/>
  </si>
  <si>
    <t>合計</t>
    <rPh sb="0" eb="2">
      <t>ゴウケイ</t>
    </rPh>
    <phoneticPr fontId="5"/>
  </si>
  <si>
    <t>第</t>
    <rPh sb="0" eb="1">
      <t>ダイ</t>
    </rPh>
    <phoneticPr fontId="39"/>
  </si>
  <si>
    <t>号表</t>
    <rPh sb="0" eb="2">
      <t>ゴウヒョウ</t>
    </rPh>
    <phoneticPr fontId="39"/>
  </si>
  <si>
    <t>項　　　　　　目</t>
  </si>
  <si>
    <t>単位</t>
    <rPh sb="0" eb="2">
      <t>タンイ</t>
    </rPh>
    <phoneticPr fontId="39"/>
  </si>
  <si>
    <t>数量</t>
    <rPh sb="0" eb="2">
      <t>スウリョウ</t>
    </rPh>
    <phoneticPr fontId="39"/>
  </si>
  <si>
    <t>主任技師</t>
    <rPh sb="0" eb="4">
      <t>シュニンギシ</t>
    </rPh>
    <phoneticPr fontId="39"/>
  </si>
  <si>
    <t>技術員</t>
    <rPh sb="0" eb="3">
      <t>ギジュツイン</t>
    </rPh>
    <phoneticPr fontId="39"/>
  </si>
  <si>
    <t>計</t>
    <rPh sb="0" eb="1">
      <t>ケイ</t>
    </rPh>
    <phoneticPr fontId="39"/>
  </si>
  <si>
    <t>備考</t>
    <rPh sb="0" eb="2">
      <t>ビコウ</t>
    </rPh>
    <phoneticPr fontId="39"/>
  </si>
  <si>
    <t>数量</t>
    <phoneticPr fontId="5"/>
  </si>
  <si>
    <t>α=35%</t>
    <phoneticPr fontId="39"/>
  </si>
  <si>
    <t>β=35%</t>
    <phoneticPr fontId="39"/>
  </si>
  <si>
    <t>直 接 人 件 費 内 訳 書</t>
    <phoneticPr fontId="5"/>
  </si>
  <si>
    <t>工種</t>
    <rPh sb="0" eb="1">
      <t>コウシュ</t>
    </rPh>
    <phoneticPr fontId="7"/>
  </si>
  <si>
    <t>直接原価</t>
    <rPh sb="0" eb="2">
      <t>チョクセツ</t>
    </rPh>
    <rPh sb="2" eb="4">
      <t>ゲンカ</t>
    </rPh>
    <phoneticPr fontId="7"/>
  </si>
  <si>
    <t>①</t>
    <phoneticPr fontId="7"/>
  </si>
  <si>
    <t>②</t>
    <phoneticPr fontId="7"/>
  </si>
  <si>
    <t>④</t>
    <phoneticPr fontId="5"/>
  </si>
  <si>
    <t>⑤=③+④</t>
    <phoneticPr fontId="5"/>
  </si>
  <si>
    <t>⑥</t>
    <phoneticPr fontId="5"/>
  </si>
  <si>
    <t>③＝①+②</t>
    <phoneticPr fontId="5"/>
  </si>
  <si>
    <t>⑦=⑤+⑥</t>
    <phoneticPr fontId="7"/>
  </si>
  <si>
    <t>式</t>
    <rPh sb="0" eb="1">
      <t>シキ</t>
    </rPh>
    <phoneticPr fontId="16"/>
  </si>
  <si>
    <t>電子成果品作成</t>
    <rPh sb="0" eb="2">
      <t>デンシ</t>
    </rPh>
    <rPh sb="2" eb="4">
      <t>セイカ</t>
    </rPh>
    <rPh sb="4" eb="5">
      <t>ヒン</t>
    </rPh>
    <rPh sb="5" eb="7">
      <t>サクセイ</t>
    </rPh>
    <phoneticPr fontId="16"/>
  </si>
  <si>
    <t>その他の設計業務</t>
    <rPh sb="2" eb="3">
      <t>タ</t>
    </rPh>
    <rPh sb="4" eb="8">
      <t>セッケイギョウム</t>
    </rPh>
    <phoneticPr fontId="2"/>
  </si>
  <si>
    <t>1. 計画準備</t>
    <rPh sb="3" eb="5">
      <t>ケイカク</t>
    </rPh>
    <rPh sb="5" eb="7">
      <t>ジュンビ</t>
    </rPh>
    <phoneticPr fontId="4"/>
  </si>
  <si>
    <t>2. 資料収集及び整理</t>
    <rPh sb="3" eb="5">
      <t>シリョウ</t>
    </rPh>
    <rPh sb="5" eb="7">
      <t>シュウシュウ</t>
    </rPh>
    <rPh sb="7" eb="8">
      <t>オヨ</t>
    </rPh>
    <rPh sb="9" eb="11">
      <t>セイリ</t>
    </rPh>
    <phoneticPr fontId="4"/>
  </si>
  <si>
    <t>3. 現地調査</t>
    <rPh sb="3" eb="5">
      <t>ゲンチ</t>
    </rPh>
    <rPh sb="5" eb="7">
      <t>チョウサ</t>
    </rPh>
    <phoneticPr fontId="4"/>
  </si>
  <si>
    <t>4. 浸水想定区域の検討</t>
    <rPh sb="3" eb="5">
      <t>シンスイ</t>
    </rPh>
    <rPh sb="5" eb="7">
      <t>ソウテイ</t>
    </rPh>
    <rPh sb="7" eb="9">
      <t>クイキ</t>
    </rPh>
    <rPh sb="10" eb="12">
      <t>ケントウ</t>
    </rPh>
    <phoneticPr fontId="4"/>
  </si>
  <si>
    <t>5. ハザードマップ原案作成</t>
    <rPh sb="10" eb="12">
      <t>ゲンアン</t>
    </rPh>
    <rPh sb="12" eb="14">
      <t>サクセイ</t>
    </rPh>
    <phoneticPr fontId="4"/>
  </si>
  <si>
    <t>7. 報告書作成</t>
    <rPh sb="3" eb="6">
      <t>ホウコクショ</t>
    </rPh>
    <rPh sb="6" eb="8">
      <t>サクセイ</t>
    </rPh>
    <phoneticPr fontId="4"/>
  </si>
  <si>
    <t>8. 打ち合わせ協議</t>
    <rPh sb="3" eb="4">
      <t>ウ</t>
    </rPh>
    <rPh sb="5" eb="6">
      <t>ア</t>
    </rPh>
    <rPh sb="8" eb="10">
      <t>キョウギ</t>
    </rPh>
    <phoneticPr fontId="4"/>
  </si>
  <si>
    <t>式</t>
    <rPh sb="0" eb="1">
      <t>シキ</t>
    </rPh>
    <phoneticPr fontId="4"/>
  </si>
  <si>
    <t>ハザードマップ印刷費</t>
    <rPh sb="7" eb="9">
      <t>インサツ</t>
    </rPh>
    <rPh sb="9" eb="10">
      <t>ヒ</t>
    </rPh>
    <phoneticPr fontId="7"/>
  </si>
  <si>
    <t>枚</t>
    <rPh sb="0" eb="1">
      <t>マイ</t>
    </rPh>
    <phoneticPr fontId="7"/>
  </si>
  <si>
    <t>式</t>
    <phoneticPr fontId="7"/>
  </si>
  <si>
    <t>旅費交通費</t>
    <rPh sb="0" eb="2">
      <t>リョヒ</t>
    </rPh>
    <rPh sb="2" eb="5">
      <t>コウツウヒ</t>
    </rPh>
    <phoneticPr fontId="7"/>
  </si>
  <si>
    <t>式</t>
    <rPh sb="0" eb="1">
      <t>シキ</t>
    </rPh>
    <phoneticPr fontId="7"/>
  </si>
  <si>
    <t>6. 住民説明会運営支援</t>
    <rPh sb="3" eb="5">
      <t>ジュウミン</t>
    </rPh>
    <rPh sb="5" eb="7">
      <t>セツメイ</t>
    </rPh>
    <rPh sb="7" eb="8">
      <t>カイ</t>
    </rPh>
    <rPh sb="8" eb="10">
      <t>ウンエイ</t>
    </rPh>
    <rPh sb="10" eb="12">
      <t>シエン</t>
    </rPh>
    <phoneticPr fontId="4"/>
  </si>
  <si>
    <t>技師長</t>
    <rPh sb="0" eb="3">
      <t>ギシチョウ</t>
    </rPh>
    <phoneticPr fontId="7"/>
  </si>
  <si>
    <t>箇所</t>
    <rPh sb="0" eb="2">
      <t>カショ</t>
    </rPh>
    <phoneticPr fontId="4"/>
  </si>
  <si>
    <t>地区</t>
    <rPh sb="0" eb="2">
      <t>チク</t>
    </rPh>
    <phoneticPr fontId="4"/>
  </si>
  <si>
    <t>小計</t>
    <rPh sb="0" eb="1">
      <t>ショウ</t>
    </rPh>
    <rPh sb="1" eb="2">
      <t>ケイ</t>
    </rPh>
    <phoneticPr fontId="39"/>
  </si>
  <si>
    <t>A3両面カラー</t>
    <rPh sb="2" eb="4">
      <t>リョウメン</t>
    </rPh>
    <phoneticPr fontId="7"/>
  </si>
  <si>
    <t>地区</t>
    <rPh sb="0" eb="2">
      <t>チク</t>
    </rPh>
    <phoneticPr fontId="7"/>
  </si>
  <si>
    <t>直接人件費内訳書第1号</t>
    <phoneticPr fontId="7"/>
  </si>
  <si>
    <t>　4.1 氾濫原モデル作成</t>
    <rPh sb="5" eb="7">
      <t>ハンラン</t>
    </rPh>
    <rPh sb="7" eb="8">
      <t>ゲン</t>
    </rPh>
    <rPh sb="11" eb="13">
      <t>サクセイ</t>
    </rPh>
    <phoneticPr fontId="4"/>
  </si>
  <si>
    <t>　4.2 破堤モデル作成</t>
    <rPh sb="5" eb="7">
      <t>ハテイ</t>
    </rPh>
    <rPh sb="10" eb="12">
      <t>サクセイ</t>
    </rPh>
    <phoneticPr fontId="4"/>
  </si>
  <si>
    <t>　4.3 氾濫シミュレーション</t>
    <rPh sb="5" eb="7">
      <t>ハンラン</t>
    </rPh>
    <phoneticPr fontId="4"/>
  </si>
  <si>
    <t>　4.4 浸水想定区域図作成</t>
    <rPh sb="5" eb="7">
      <t>シンスイ</t>
    </rPh>
    <rPh sb="7" eb="9">
      <t>ソウテイ</t>
    </rPh>
    <rPh sb="9" eb="11">
      <t>クイキ</t>
    </rPh>
    <rPh sb="11" eb="12">
      <t>ズ</t>
    </rPh>
    <rPh sb="12" eb="14">
      <t>サクセイ</t>
    </rPh>
    <phoneticPr fontId="4"/>
  </si>
  <si>
    <t>式</t>
    <phoneticPr fontId="7"/>
  </si>
  <si>
    <t>4.1～4.4の合計</t>
    <rPh sb="8" eb="10">
      <t>ゴウケイ</t>
    </rPh>
    <phoneticPr fontId="7"/>
  </si>
  <si>
    <t>交野市農業用ため池ハザードマップ作成業務</t>
    <rPh sb="0" eb="3">
      <t>カタノシ</t>
    </rPh>
    <rPh sb="3" eb="6">
      <t>ノウギョウヨウ</t>
    </rPh>
    <rPh sb="8" eb="9">
      <t>イケ</t>
    </rPh>
    <rPh sb="16" eb="18">
      <t>サクセイ</t>
    </rPh>
    <rPh sb="18" eb="20">
      <t>ギョウム</t>
    </rPh>
    <phoneticPr fontId="16"/>
  </si>
  <si>
    <t>直接人件費</t>
    <rPh sb="0" eb="5">
      <t>チョクセツジンケンヒ</t>
    </rPh>
    <phoneticPr fontId="7"/>
  </si>
  <si>
    <t>摘要</t>
    <rPh sb="0" eb="2">
      <t>テキヨウ</t>
    </rPh>
    <phoneticPr fontId="7"/>
  </si>
  <si>
    <t>内　　　訳　　　書</t>
    <phoneticPr fontId="7"/>
  </si>
  <si>
    <t>初回、
中間、
納品時
計３回</t>
    <rPh sb="0" eb="2">
      <t>ショカイ</t>
    </rPh>
    <rPh sb="4" eb="6">
      <t>チュウカン</t>
    </rPh>
    <rPh sb="8" eb="10">
      <t>ノウヒン</t>
    </rPh>
    <rPh sb="10" eb="11">
      <t>ジ</t>
    </rPh>
    <rPh sb="12" eb="13">
      <t>ケイ</t>
    </rPh>
    <rPh sb="14" eb="15">
      <t>カイ</t>
    </rPh>
    <phoneticPr fontId="7"/>
  </si>
  <si>
    <t>主任技術者</t>
    <rPh sb="0" eb="5">
      <t>シュニンギジュツシャ</t>
    </rPh>
    <phoneticPr fontId="7"/>
  </si>
  <si>
    <t>技師(A)</t>
    <rPh sb="0" eb="2">
      <t>ギシ</t>
    </rPh>
    <phoneticPr fontId="39"/>
  </si>
  <si>
    <t>技師(B)</t>
    <rPh sb="0" eb="2">
      <t>ギシ</t>
    </rPh>
    <phoneticPr fontId="39"/>
  </si>
  <si>
    <t>技師(C)</t>
    <rPh sb="0" eb="2">
      <t>ギシ</t>
    </rPh>
    <phoneticPr fontId="39"/>
  </si>
  <si>
    <t>総　　　括　　　表</t>
    <rPh sb="0" eb="1">
      <t>ソウ</t>
    </rPh>
    <rPh sb="4" eb="5">
      <t>カツ</t>
    </rPh>
    <rPh sb="8" eb="9">
      <t>オモテ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</si>
</sst>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0.0"/>
    <numFmt numFmtId="177" formatCode="#,##0;[Red]#,##0"/>
    <numFmt numFmtId="178" formatCode="0.0%"/>
    <numFmt numFmtId="179" formatCode="#,##0.0;[Red]\-#,##0.0"/>
    <numFmt numFmtId="180" formatCode="#,###"/>
    <numFmt numFmtId="181" formatCode="#,##0;\-#,##0;&quot;-&quot;"/>
    <numFmt numFmtId="182" formatCode="&quot;$&quot;#,##0_);[Red]\(&quot;$&quot;#,##0\)"/>
    <numFmt numFmtId="183" formatCode="&quot;$&quot;#,##0.00_);[Red]\(&quot;$&quot;#,##0.00\)"/>
    <numFmt numFmtId="184" formatCode="&quot;直接費の&quot;#,##0.0&quot;%&quot;"/>
    <numFmt numFmtId="185" formatCode="0.0;[Red]0.0"/>
    <numFmt numFmtId="186" formatCode="0.00;[Red]0.00"/>
    <numFmt numFmtId="187" formatCode="#,##0.0;[Red]#,##0.0"/>
  </numFmts>
  <fonts count="50">
    <font>
      <sz val="11"/>
      <name val="明朝"/>
      <family val="1"/>
      <charset val="128"/>
    </font>
    <font>
      <sz val="11"/>
      <color theme="1"/>
      <name val="ＭＳ 明朝"/>
      <family val="2"/>
      <charset val="128"/>
    </font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2"/>
      <name val="明朝"/>
      <family val="1"/>
      <charset val="128"/>
    </font>
    <font>
      <sz val="6"/>
      <name val="ＭＳ Ｐ明朝"/>
      <family val="1"/>
      <charset val="128"/>
    </font>
    <font>
      <sz val="10"/>
      <name val="標準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0"/>
      <name val="Osaka"/>
      <family val="3"/>
      <charset val="128"/>
    </font>
    <font>
      <sz val="10"/>
      <color indexed="8"/>
      <name val="Arial"/>
      <family val="2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Helv"/>
      <family val="2"/>
    </font>
    <font>
      <sz val="10"/>
      <color indexed="12"/>
      <name val="FA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  <font>
      <sz val="8"/>
      <color indexed="8"/>
      <name val="Arial"/>
      <family val="2"/>
    </font>
    <font>
      <sz val="11"/>
      <color rgb="FF000000"/>
      <name val="ＭＳ Ｐゴシック"/>
      <family val="3"/>
      <charset val="128"/>
    </font>
    <font>
      <b/>
      <sz val="2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b/>
      <sz val="18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5"/>
      </patternFill>
    </fill>
    <fill>
      <patternFill patternType="solid">
        <fgColor indexed="22"/>
      </patternFill>
    </fill>
  </fills>
  <borders count="67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14"/>
      </left>
      <right/>
      <top style="double">
        <color indexed="1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84">
    <xf numFmtId="0" fontId="0" fillId="0" borderId="0"/>
    <xf numFmtId="180" fontId="27" fillId="0" borderId="1"/>
    <xf numFmtId="0" fontId="8" fillId="0" borderId="0" applyNumberFormat="0" applyFont="0" applyFill="0" applyBorder="0">
      <alignment vertical="center"/>
    </xf>
    <xf numFmtId="0" fontId="9" fillId="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" fillId="0" borderId="0" applyNumberFormat="0" applyBorder="0" applyAlignment="0" applyProtection="0"/>
    <xf numFmtId="0" fontId="2" fillId="0" borderId="0" applyNumberFormat="0" applyAlignment="0" applyProtection="0"/>
    <xf numFmtId="0" fontId="10" fillId="1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181" fontId="28" fillId="0" borderId="0" applyFill="0" applyBorder="0" applyAlignment="0"/>
    <xf numFmtId="38" fontId="29" fillId="0" borderId="0" applyFont="0" applyFill="0" applyBorder="0" applyAlignment="0" applyProtection="0"/>
    <xf numFmtId="40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38" fontId="30" fillId="19" borderId="0" applyNumberFormat="0" applyBorder="0" applyAlignment="0" applyProtection="0"/>
    <xf numFmtId="0" fontId="31" fillId="0" borderId="2" applyNumberFormat="0" applyAlignment="0" applyProtection="0">
      <alignment horizontal="left" vertical="center"/>
    </xf>
    <xf numFmtId="0" fontId="31" fillId="0" borderId="3">
      <alignment horizontal="left" vertical="center"/>
    </xf>
    <xf numFmtId="10" fontId="30" fillId="20" borderId="4" applyNumberFormat="0" applyBorder="0" applyAlignment="0" applyProtection="0"/>
    <xf numFmtId="4" fontId="6" fillId="0" borderId="0">
      <alignment vertical="center"/>
    </xf>
    <xf numFmtId="184" fontId="4" fillId="0" borderId="0"/>
    <xf numFmtId="0" fontId="32" fillId="0" borderId="0"/>
    <xf numFmtId="10" fontId="32" fillId="0" borderId="0" applyFont="0" applyFill="0" applyBorder="0" applyAlignment="0" applyProtection="0"/>
    <xf numFmtId="0" fontId="33" fillId="0" borderId="0"/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24" borderId="5" applyNumberFormat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9" fontId="2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9" fillId="6" borderId="6" applyNumberFormat="0" applyFont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3" fillId="25" borderId="8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40" fontId="2" fillId="0" borderId="4">
      <alignment horizontal="right"/>
    </xf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25" borderId="13" applyNumberFormat="0" applyAlignment="0" applyProtection="0">
      <alignment vertical="center"/>
    </xf>
    <xf numFmtId="38" fontId="34" fillId="20" borderId="14" applyNumberFormat="0" applyBorder="0" applyAlignment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0" borderId="15"/>
    <xf numFmtId="0" fontId="4" fillId="0" borderId="16" applyFill="0" applyBorder="0" applyProtection="0">
      <alignment horizontal="left" vertical="center"/>
    </xf>
    <xf numFmtId="0" fontId="17" fillId="8" borderId="8" applyNumberFormat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4" fillId="0" borderId="0"/>
    <xf numFmtId="0" fontId="3" fillId="0" borderId="0"/>
    <xf numFmtId="0" fontId="18" fillId="7" borderId="0" applyNumberFormat="0" applyBorder="0" applyAlignment="0" applyProtection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36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/>
    <xf numFmtId="38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</xf>
    <xf numFmtId="0" fontId="48" fillId="0" borderId="0"/>
  </cellStyleXfs>
  <cellXfs count="398">
    <xf numFmtId="0" fontId="0" fillId="0" borderId="0" xfId="0"/>
    <xf numFmtId="0" fontId="35" fillId="0" borderId="0" xfId="0" applyFont="1"/>
    <xf numFmtId="0" fontId="35" fillId="0" borderId="0" xfId="0" applyFont="1" applyBorder="1" applyAlignment="1">
      <alignment horizontal="centerContinuous"/>
    </xf>
    <xf numFmtId="0" fontId="35" fillId="0" borderId="28" xfId="0" applyFont="1" applyBorder="1" applyAlignment="1">
      <alignment horizontal="centerContinuous"/>
    </xf>
    <xf numFmtId="0" fontId="37" fillId="0" borderId="0" xfId="0" applyFont="1" applyFill="1"/>
    <xf numFmtId="0" fontId="35" fillId="0" borderId="31" xfId="0" applyFont="1" applyBorder="1"/>
    <xf numFmtId="0" fontId="35" fillId="0" borderId="32" xfId="0" applyFont="1" applyBorder="1"/>
    <xf numFmtId="0" fontId="35" fillId="0" borderId="32" xfId="0" applyFont="1" applyBorder="1" applyAlignment="1"/>
    <xf numFmtId="0" fontId="35" fillId="0" borderId="32" xfId="0" applyFont="1" applyBorder="1" applyAlignment="1">
      <alignment horizontal="right"/>
    </xf>
    <xf numFmtId="0" fontId="35" fillId="0" borderId="32" xfId="0" applyFont="1" applyBorder="1" applyAlignment="1">
      <alignment horizontal="center"/>
    </xf>
    <xf numFmtId="0" fontId="35" fillId="0" borderId="29" xfId="0" applyFont="1" applyBorder="1" applyAlignment="1">
      <alignment horizontal="centerContinuous"/>
    </xf>
    <xf numFmtId="0" fontId="35" fillId="0" borderId="42" xfId="0" applyFont="1" applyBorder="1" applyAlignment="1">
      <alignment horizontal="center"/>
    </xf>
    <xf numFmtId="0" fontId="35" fillId="0" borderId="35" xfId="0" applyFont="1" applyBorder="1" applyAlignment="1">
      <alignment horizontal="center"/>
    </xf>
    <xf numFmtId="0" fontId="35" fillId="0" borderId="36" xfId="0" applyFont="1" applyBorder="1" applyAlignment="1">
      <alignment horizontal="center"/>
    </xf>
    <xf numFmtId="0" fontId="35" fillId="0" borderId="18" xfId="0" applyFont="1" applyBorder="1"/>
    <xf numFmtId="0" fontId="35" fillId="0" borderId="37" xfId="0" applyFont="1" applyBorder="1"/>
    <xf numFmtId="38" fontId="35" fillId="0" borderId="37" xfId="53" applyFont="1" applyBorder="1" applyAlignment="1">
      <alignment horizontal="center"/>
    </xf>
    <xf numFmtId="177" fontId="35" fillId="0" borderId="37" xfId="0" applyNumberFormat="1" applyFont="1" applyBorder="1" applyAlignment="1">
      <alignment horizontal="center"/>
    </xf>
    <xf numFmtId="0" fontId="35" fillId="0" borderId="39" xfId="0" applyFont="1" applyBorder="1" applyAlignment="1">
      <alignment horizontal="center"/>
    </xf>
    <xf numFmtId="177" fontId="35" fillId="0" borderId="0" xfId="0" applyNumberFormat="1" applyFont="1" applyBorder="1"/>
    <xf numFmtId="177" fontId="35" fillId="0" borderId="28" xfId="0" applyNumberFormat="1" applyFont="1" applyBorder="1"/>
    <xf numFmtId="0" fontId="35" fillId="0" borderId="40" xfId="0" applyFont="1" applyBorder="1" applyAlignment="1">
      <alignment horizontal="left" shrinkToFit="1"/>
    </xf>
    <xf numFmtId="0" fontId="35" fillId="0" borderId="16" xfId="0" applyFont="1" applyBorder="1" applyAlignment="1">
      <alignment horizontal="center"/>
    </xf>
    <xf numFmtId="38" fontId="35" fillId="0" borderId="23" xfId="53" applyFont="1" applyBorder="1"/>
    <xf numFmtId="38" fontId="35" fillId="0" borderId="24" xfId="53" applyFont="1" applyBorder="1"/>
    <xf numFmtId="38" fontId="35" fillId="0" borderId="23" xfId="74" applyFont="1" applyBorder="1"/>
    <xf numFmtId="38" fontId="35" fillId="0" borderId="24" xfId="74" applyFont="1" applyBorder="1"/>
    <xf numFmtId="0" fontId="35" fillId="0" borderId="16" xfId="0" applyFont="1" applyBorder="1" applyAlignment="1">
      <alignment horizontal="left"/>
    </xf>
    <xf numFmtId="0" fontId="35" fillId="0" borderId="27" xfId="0" applyFont="1" applyBorder="1" applyAlignment="1">
      <alignment horizontal="center" shrinkToFit="1"/>
    </xf>
    <xf numFmtId="0" fontId="35" fillId="0" borderId="41" xfId="0" applyFont="1" applyBorder="1" applyAlignment="1">
      <alignment horizontal="center"/>
    </xf>
    <xf numFmtId="38" fontId="35" fillId="0" borderId="25" xfId="53" applyFont="1" applyBorder="1"/>
    <xf numFmtId="38" fontId="35" fillId="0" borderId="26" xfId="53" applyFont="1" applyBorder="1"/>
    <xf numFmtId="0" fontId="37" fillId="0" borderId="22" xfId="0" applyFont="1" applyBorder="1" applyAlignment="1">
      <alignment horizontal="left"/>
    </xf>
    <xf numFmtId="0" fontId="37" fillId="0" borderId="22" xfId="0" applyFont="1" applyBorder="1" applyAlignment="1">
      <alignment horizontal="center"/>
    </xf>
    <xf numFmtId="177" fontId="37" fillId="0" borderId="22" xfId="53" applyNumberFormat="1" applyFont="1" applyBorder="1"/>
    <xf numFmtId="0" fontId="37" fillId="0" borderId="30" xfId="0" applyFont="1" applyBorder="1"/>
    <xf numFmtId="9" fontId="37" fillId="0" borderId="30" xfId="46" applyFont="1" applyBorder="1"/>
    <xf numFmtId="9" fontId="37" fillId="0" borderId="34" xfId="46" applyFont="1" applyBorder="1"/>
    <xf numFmtId="0" fontId="37" fillId="0" borderId="0" xfId="0" applyFont="1"/>
    <xf numFmtId="0" fontId="43" fillId="0" borderId="31" xfId="0" applyFont="1" applyBorder="1" applyAlignment="1">
      <alignment horizontal="centerContinuous" vertical="center"/>
    </xf>
    <xf numFmtId="0" fontId="44" fillId="0" borderId="32" xfId="0" applyFont="1" applyBorder="1" applyAlignment="1">
      <alignment horizontal="centerContinuous" vertical="center"/>
    </xf>
    <xf numFmtId="38" fontId="44" fillId="0" borderId="32" xfId="53" applyFont="1" applyBorder="1" applyAlignment="1">
      <alignment horizontal="centerContinuous" vertical="center"/>
    </xf>
    <xf numFmtId="0" fontId="44" fillId="0" borderId="32" xfId="0" applyFont="1" applyBorder="1" applyAlignment="1"/>
    <xf numFmtId="0" fontId="44" fillId="0" borderId="32" xfId="0" applyFont="1" applyBorder="1" applyAlignment="1">
      <alignment horizontal="right"/>
    </xf>
    <xf numFmtId="0" fontId="44" fillId="0" borderId="33" xfId="0" applyFont="1" applyBorder="1" applyAlignment="1"/>
    <xf numFmtId="0" fontId="44" fillId="0" borderId="0" xfId="0" applyFont="1"/>
    <xf numFmtId="0" fontId="43" fillId="0" borderId="0" xfId="0" applyFont="1" applyBorder="1" applyAlignment="1">
      <alignment horizontal="center" vertical="center"/>
    </xf>
    <xf numFmtId="0" fontId="43" fillId="0" borderId="28" xfId="0" applyFont="1" applyBorder="1" applyAlignment="1">
      <alignment horizontal="center" vertical="center"/>
    </xf>
    <xf numFmtId="0" fontId="37" fillId="0" borderId="21" xfId="0" applyFont="1" applyBorder="1" applyAlignment="1">
      <alignment horizontal="left"/>
    </xf>
    <xf numFmtId="179" fontId="37" fillId="0" borderId="22" xfId="53" applyNumberFormat="1" applyFont="1" applyBorder="1" applyAlignment="1">
      <alignment horizontal="right"/>
    </xf>
    <xf numFmtId="9" fontId="37" fillId="0" borderId="30" xfId="46" applyFont="1" applyBorder="1" applyAlignment="1">
      <alignment horizontal="center"/>
    </xf>
    <xf numFmtId="178" fontId="37" fillId="0" borderId="0" xfId="46" applyNumberFormat="1" applyFont="1"/>
    <xf numFmtId="0" fontId="35" fillId="0" borderId="38" xfId="0" applyFont="1" applyBorder="1" applyAlignment="1"/>
    <xf numFmtId="0" fontId="35" fillId="0" borderId="40" xfId="0" applyFont="1" applyBorder="1" applyAlignment="1"/>
    <xf numFmtId="0" fontId="35" fillId="0" borderId="40" xfId="73" applyFont="1" applyBorder="1" applyAlignment="1"/>
    <xf numFmtId="0" fontId="38" fillId="0" borderId="40" xfId="73" applyFont="1" applyBorder="1" applyAlignment="1"/>
    <xf numFmtId="0" fontId="35" fillId="0" borderId="40" xfId="73" applyFont="1" applyBorder="1" applyAlignment="1">
      <alignment horizontal="left" indent="1"/>
    </xf>
    <xf numFmtId="0" fontId="35" fillId="0" borderId="40" xfId="0" applyFont="1" applyBorder="1" applyAlignment="1">
      <alignment horizontal="left" indent="1"/>
    </xf>
    <xf numFmtId="177" fontId="37" fillId="0" borderId="53" xfId="53" applyNumberFormat="1" applyFont="1" applyBorder="1"/>
    <xf numFmtId="179" fontId="37" fillId="0" borderId="22" xfId="53" applyNumberFormat="1" applyFont="1" applyBorder="1" applyAlignment="1">
      <alignment horizontal="center"/>
    </xf>
    <xf numFmtId="185" fontId="37" fillId="0" borderId="22" xfId="0" applyNumberFormat="1" applyFont="1" applyBorder="1" applyAlignment="1">
      <alignment horizontal="center"/>
    </xf>
    <xf numFmtId="0" fontId="37" fillId="0" borderId="0" xfId="0" applyFont="1" applyBorder="1" applyAlignment="1">
      <alignment horizontal="center" vertical="center"/>
    </xf>
    <xf numFmtId="0" fontId="37" fillId="0" borderId="57" xfId="0" applyFont="1" applyBorder="1" applyAlignment="1">
      <alignment horizontal="left"/>
    </xf>
    <xf numFmtId="177" fontId="37" fillId="0" borderId="57" xfId="53" applyNumberFormat="1" applyFont="1" applyBorder="1"/>
    <xf numFmtId="177" fontId="37" fillId="0" borderId="0" xfId="53" applyNumberFormat="1" applyFont="1" applyBorder="1"/>
    <xf numFmtId="177" fontId="37" fillId="0" borderId="30" xfId="53" applyNumberFormat="1" applyFont="1" applyBorder="1"/>
    <xf numFmtId="0" fontId="37" fillId="0" borderId="38" xfId="0" applyFont="1" applyBorder="1" applyAlignment="1">
      <alignment horizontal="center"/>
    </xf>
    <xf numFmtId="38" fontId="37" fillId="0" borderId="0" xfId="53" applyFont="1" applyBorder="1" applyAlignment="1">
      <alignment horizontal="center"/>
    </xf>
    <xf numFmtId="9" fontId="37" fillId="0" borderId="0" xfId="46" applyFont="1" applyBorder="1"/>
    <xf numFmtId="9" fontId="37" fillId="0" borderId="28" xfId="46" applyFont="1" applyBorder="1"/>
    <xf numFmtId="0" fontId="37" fillId="0" borderId="52" xfId="0" applyFont="1" applyBorder="1"/>
    <xf numFmtId="0" fontId="37" fillId="0" borderId="49" xfId="0" applyFont="1" applyBorder="1"/>
    <xf numFmtId="0" fontId="37" fillId="0" borderId="50" xfId="0" applyFont="1" applyBorder="1"/>
    <xf numFmtId="177" fontId="37" fillId="0" borderId="0" xfId="53" applyNumberFormat="1" applyFont="1" applyBorder="1" applyAlignment="1">
      <alignment horizontal="center"/>
    </xf>
    <xf numFmtId="177" fontId="37" fillId="0" borderId="30" xfId="53" applyNumberFormat="1" applyFont="1" applyBorder="1" applyAlignment="1">
      <alignment horizontal="center"/>
    </xf>
    <xf numFmtId="177" fontId="37" fillId="0" borderId="50" xfId="53" applyNumberFormat="1" applyFont="1" applyBorder="1" applyAlignment="1">
      <alignment horizontal="center"/>
    </xf>
    <xf numFmtId="0" fontId="37" fillId="0" borderId="43" xfId="0" quotePrefix="1" applyFont="1" applyBorder="1" applyAlignment="1">
      <alignment horizontal="center" vertical="center"/>
    </xf>
    <xf numFmtId="0" fontId="37" fillId="0" borderId="44" xfId="0" quotePrefix="1" applyFont="1" applyBorder="1" applyAlignment="1">
      <alignment horizontal="center" vertical="center"/>
    </xf>
    <xf numFmtId="0" fontId="37" fillId="0" borderId="44" xfId="0" applyFont="1" applyBorder="1" applyAlignment="1">
      <alignment horizontal="center" vertical="center"/>
    </xf>
    <xf numFmtId="0" fontId="37" fillId="0" borderId="63" xfId="0" quotePrefix="1" applyFont="1" applyBorder="1" applyAlignment="1">
      <alignment horizontal="center" vertical="center"/>
    </xf>
    <xf numFmtId="0" fontId="37" fillId="0" borderId="3" xfId="0" quotePrefix="1" applyFont="1" applyBorder="1" applyAlignment="1">
      <alignment horizontal="center" vertical="center"/>
    </xf>
    <xf numFmtId="0" fontId="37" fillId="0" borderId="0" xfId="0" applyFont="1" applyAlignment="1">
      <alignment vertical="center"/>
    </xf>
    <xf numFmtId="0" fontId="35" fillId="0" borderId="0" xfId="0" applyFont="1" applyBorder="1" applyAlignment="1">
      <alignment horizontal="center" vertical="center"/>
    </xf>
    <xf numFmtId="177" fontId="35" fillId="0" borderId="0" xfId="53" applyNumberFormat="1" applyFont="1" applyBorder="1"/>
    <xf numFmtId="177" fontId="35" fillId="0" borderId="30" xfId="53" applyNumberFormat="1" applyFont="1" applyBorder="1"/>
    <xf numFmtId="177" fontId="35" fillId="0" borderId="50" xfId="53" applyNumberFormat="1" applyFont="1" applyBorder="1"/>
    <xf numFmtId="177" fontId="35" fillId="0" borderId="53" xfId="53" applyNumberFormat="1" applyFont="1" applyBorder="1"/>
    <xf numFmtId="177" fontId="35" fillId="0" borderId="50" xfId="53" applyNumberFormat="1" applyFont="1" applyFill="1" applyBorder="1" applyAlignment="1">
      <alignment horizontal="center"/>
    </xf>
    <xf numFmtId="177" fontId="35" fillId="0" borderId="30" xfId="53" applyNumberFormat="1" applyFont="1" applyFill="1" applyBorder="1" applyAlignment="1">
      <alignment horizontal="center"/>
    </xf>
    <xf numFmtId="185" fontId="35" fillId="0" borderId="57" xfId="0" applyNumberFormat="1" applyFont="1" applyBorder="1" applyAlignment="1">
      <alignment horizontal="right"/>
    </xf>
    <xf numFmtId="185" fontId="35" fillId="0" borderId="22" xfId="0" applyNumberFormat="1" applyFont="1" applyBorder="1" applyAlignment="1">
      <alignment horizontal="right"/>
    </xf>
    <xf numFmtId="177" fontId="35" fillId="0" borderId="17" xfId="53" applyNumberFormat="1" applyFont="1" applyBorder="1"/>
    <xf numFmtId="185" fontId="35" fillId="0" borderId="22" xfId="0" applyNumberFormat="1" applyFont="1" applyBorder="1" applyAlignment="1">
      <alignment horizontal="center"/>
    </xf>
    <xf numFmtId="0" fontId="37" fillId="0" borderId="47" xfId="0" applyFont="1" applyBorder="1" applyAlignment="1">
      <alignment horizontal="center"/>
    </xf>
    <xf numFmtId="179" fontId="37" fillId="0" borderId="53" xfId="53" applyNumberFormat="1" applyFont="1" applyBorder="1" applyAlignment="1">
      <alignment horizontal="right"/>
    </xf>
    <xf numFmtId="179" fontId="37" fillId="0" borderId="57" xfId="53" applyNumberFormat="1" applyFont="1" applyBorder="1" applyAlignment="1">
      <alignment horizontal="right"/>
    </xf>
    <xf numFmtId="185" fontId="35" fillId="0" borderId="53" xfId="0" applyNumberFormat="1" applyFont="1" applyFill="1" applyBorder="1" applyAlignment="1">
      <alignment horizontal="right"/>
    </xf>
    <xf numFmtId="185" fontId="35" fillId="0" borderId="57" xfId="0" applyNumberFormat="1" applyFont="1" applyFill="1" applyBorder="1" applyAlignment="1">
      <alignment horizontal="right"/>
    </xf>
    <xf numFmtId="38" fontId="35" fillId="0" borderId="53" xfId="53" applyFont="1" applyFill="1" applyBorder="1" applyAlignment="1">
      <alignment horizontal="right"/>
    </xf>
    <xf numFmtId="38" fontId="35" fillId="0" borderId="22" xfId="53" applyFont="1" applyFill="1" applyBorder="1" applyAlignment="1">
      <alignment horizontal="right"/>
    </xf>
    <xf numFmtId="179" fontId="35" fillId="0" borderId="57" xfId="53" applyNumberFormat="1" applyFont="1" applyFill="1" applyBorder="1" applyAlignment="1">
      <alignment horizontal="right"/>
    </xf>
    <xf numFmtId="179" fontId="35" fillId="0" borderId="22" xfId="53" applyNumberFormat="1" applyFont="1" applyFill="1" applyBorder="1" applyAlignment="1">
      <alignment horizontal="right"/>
    </xf>
    <xf numFmtId="185" fontId="35" fillId="0" borderId="53" xfId="0" applyNumberFormat="1" applyFont="1" applyBorder="1" applyAlignment="1">
      <alignment horizontal="right"/>
    </xf>
    <xf numFmtId="0" fontId="37" fillId="0" borderId="56" xfId="0" applyFont="1" applyBorder="1" applyAlignment="1">
      <alignment horizontal="center"/>
    </xf>
    <xf numFmtId="185" fontId="37" fillId="0" borderId="62" xfId="0" applyNumberFormat="1" applyFont="1" applyBorder="1" applyAlignment="1">
      <alignment horizontal="center"/>
    </xf>
    <xf numFmtId="0" fontId="37" fillId="0" borderId="52" xfId="0" applyFont="1" applyBorder="1" applyAlignment="1">
      <alignment horizontal="center"/>
    </xf>
    <xf numFmtId="186" fontId="37" fillId="0" borderId="49" xfId="0" applyNumberFormat="1" applyFont="1" applyBorder="1" applyAlignment="1">
      <alignment horizontal="center" vertical="center"/>
    </xf>
    <xf numFmtId="179" fontId="37" fillId="0" borderId="50" xfId="53" applyNumberFormat="1" applyFont="1" applyBorder="1" applyAlignment="1">
      <alignment horizontal="right"/>
    </xf>
    <xf numFmtId="186" fontId="37" fillId="0" borderId="54" xfId="0" applyNumberFormat="1" applyFont="1" applyBorder="1" applyAlignment="1">
      <alignment horizontal="center" vertical="center"/>
    </xf>
    <xf numFmtId="179" fontId="37" fillId="0" borderId="0" xfId="53" applyNumberFormat="1" applyFont="1" applyBorder="1" applyAlignment="1">
      <alignment horizontal="right"/>
    </xf>
    <xf numFmtId="186" fontId="37" fillId="0" borderId="52" xfId="0" applyNumberFormat="1" applyFont="1" applyBorder="1" applyAlignment="1">
      <alignment horizontal="center" vertical="center"/>
    </xf>
    <xf numFmtId="179" fontId="37" fillId="0" borderId="30" xfId="53" applyNumberFormat="1" applyFont="1" applyBorder="1" applyAlignment="1">
      <alignment horizontal="right"/>
    </xf>
    <xf numFmtId="179" fontId="37" fillId="0" borderId="53" xfId="53" applyNumberFormat="1" applyFont="1" applyBorder="1" applyAlignment="1">
      <alignment horizontal="center"/>
    </xf>
    <xf numFmtId="0" fontId="37" fillId="0" borderId="49" xfId="0" applyFont="1" applyFill="1" applyBorder="1" applyAlignment="1">
      <alignment horizontal="left" vertical="center"/>
    </xf>
    <xf numFmtId="185" fontId="35" fillId="0" borderId="53" xfId="0" applyNumberFormat="1" applyFont="1" applyFill="1" applyBorder="1" applyAlignment="1">
      <alignment horizontal="left" vertical="center"/>
    </xf>
    <xf numFmtId="0" fontId="37" fillId="0" borderId="52" xfId="0" applyFont="1" applyFill="1" applyBorder="1" applyAlignment="1">
      <alignment horizontal="left" vertical="center"/>
    </xf>
    <xf numFmtId="185" fontId="35" fillId="0" borderId="22" xfId="0" applyNumberFormat="1" applyFont="1" applyFill="1" applyBorder="1" applyAlignment="1">
      <alignment horizontal="left" vertical="center"/>
    </xf>
    <xf numFmtId="0" fontId="37" fillId="0" borderId="49" xfId="0" applyFont="1" applyFill="1" applyBorder="1" applyAlignment="1">
      <alignment horizontal="center" vertical="center"/>
    </xf>
    <xf numFmtId="185" fontId="35" fillId="0" borderId="50" xfId="0" applyNumberFormat="1" applyFont="1" applyFill="1" applyBorder="1" applyAlignment="1">
      <alignment horizontal="right"/>
    </xf>
    <xf numFmtId="0" fontId="37" fillId="0" borderId="54" xfId="0" applyFont="1" applyFill="1" applyBorder="1" applyAlignment="1">
      <alignment horizontal="center" vertical="center"/>
    </xf>
    <xf numFmtId="185" fontId="35" fillId="0" borderId="0" xfId="0" applyNumberFormat="1" applyFont="1" applyFill="1" applyBorder="1" applyAlignment="1">
      <alignment horizontal="right"/>
    </xf>
    <xf numFmtId="38" fontId="35" fillId="0" borderId="50" xfId="53" applyFont="1" applyFill="1" applyBorder="1" applyAlignment="1">
      <alignment horizontal="right"/>
    </xf>
    <xf numFmtId="0" fontId="37" fillId="0" borderId="52" xfId="0" applyFont="1" applyFill="1" applyBorder="1" applyAlignment="1">
      <alignment horizontal="center" vertical="center"/>
    </xf>
    <xf numFmtId="38" fontId="35" fillId="0" borderId="30" xfId="53" applyFont="1" applyFill="1" applyBorder="1" applyAlignment="1">
      <alignment horizontal="right"/>
    </xf>
    <xf numFmtId="179" fontId="35" fillId="0" borderId="0" xfId="53" applyNumberFormat="1" applyFont="1" applyFill="1" applyBorder="1" applyAlignment="1">
      <alignment horizontal="right"/>
    </xf>
    <xf numFmtId="179" fontId="35" fillId="0" borderId="30" xfId="53" applyNumberFormat="1" applyFont="1" applyFill="1" applyBorder="1" applyAlignment="1">
      <alignment horizontal="right"/>
    </xf>
    <xf numFmtId="179" fontId="35" fillId="0" borderId="53" xfId="53" applyNumberFormat="1" applyFont="1" applyFill="1" applyBorder="1" applyAlignment="1">
      <alignment horizontal="center"/>
    </xf>
    <xf numFmtId="179" fontId="35" fillId="0" borderId="22" xfId="53" applyNumberFormat="1" applyFont="1" applyFill="1" applyBorder="1" applyAlignment="1">
      <alignment horizontal="center"/>
    </xf>
    <xf numFmtId="0" fontId="37" fillId="0" borderId="49" xfId="0" applyFont="1" applyBorder="1" applyAlignment="1">
      <alignment horizontal="left" vertical="center"/>
    </xf>
    <xf numFmtId="185" fontId="35" fillId="0" borderId="53" xfId="0" applyNumberFormat="1" applyFont="1" applyBorder="1" applyAlignment="1">
      <alignment horizontal="left" vertical="center"/>
    </xf>
    <xf numFmtId="0" fontId="37" fillId="0" borderId="52" xfId="0" applyFont="1" applyBorder="1" applyAlignment="1">
      <alignment horizontal="left" vertical="center"/>
    </xf>
    <xf numFmtId="185" fontId="35" fillId="0" borderId="22" xfId="0" applyNumberFormat="1" applyFont="1" applyBorder="1" applyAlignment="1">
      <alignment horizontal="left" vertical="center"/>
    </xf>
    <xf numFmtId="0" fontId="37" fillId="0" borderId="54" xfId="0" applyFont="1" applyBorder="1" applyAlignment="1">
      <alignment horizontal="center" vertical="center"/>
    </xf>
    <xf numFmtId="185" fontId="35" fillId="0" borderId="0" xfId="0" applyNumberFormat="1" applyFont="1" applyBorder="1" applyAlignment="1">
      <alignment horizontal="right"/>
    </xf>
    <xf numFmtId="0" fontId="37" fillId="0" borderId="49" xfId="0" applyFont="1" applyBorder="1" applyAlignment="1">
      <alignment horizontal="center" vertical="center"/>
    </xf>
    <xf numFmtId="185" fontId="35" fillId="0" borderId="50" xfId="0" applyNumberFormat="1" applyFont="1" applyBorder="1" applyAlignment="1">
      <alignment horizontal="right"/>
    </xf>
    <xf numFmtId="0" fontId="37" fillId="0" borderId="52" xfId="0" applyFont="1" applyBorder="1" applyAlignment="1">
      <alignment horizontal="center" vertical="center"/>
    </xf>
    <xf numFmtId="185" fontId="35" fillId="0" borderId="30" xfId="0" applyNumberFormat="1" applyFont="1" applyBorder="1" applyAlignment="1">
      <alignment horizontal="right"/>
    </xf>
    <xf numFmtId="185" fontId="35" fillId="0" borderId="53" xfId="0" applyNumberFormat="1" applyFont="1" applyBorder="1" applyAlignment="1">
      <alignment horizontal="center" vertical="center"/>
    </xf>
    <xf numFmtId="185" fontId="35" fillId="0" borderId="22" xfId="0" applyNumberFormat="1" applyFont="1" applyBorder="1" applyAlignment="1">
      <alignment horizontal="center" vertical="center"/>
    </xf>
    <xf numFmtId="185" fontId="35" fillId="0" borderId="53" xfId="0" applyNumberFormat="1" applyFont="1" applyBorder="1" applyAlignment="1">
      <alignment horizontal="center"/>
    </xf>
    <xf numFmtId="0" fontId="37" fillId="0" borderId="49" xfId="0" applyFont="1" applyBorder="1" applyAlignment="1">
      <alignment horizontal="center"/>
    </xf>
    <xf numFmtId="0" fontId="37" fillId="0" borderId="61" xfId="0" applyFont="1" applyBorder="1" applyAlignment="1">
      <alignment horizontal="center"/>
    </xf>
    <xf numFmtId="185" fontId="35" fillId="0" borderId="19" xfId="0" applyNumberFormat="1" applyFont="1" applyBorder="1" applyAlignment="1">
      <alignment horizontal="center"/>
    </xf>
    <xf numFmtId="185" fontId="37" fillId="0" borderId="56" xfId="0" applyNumberFormat="1" applyFont="1" applyBorder="1" applyAlignment="1">
      <alignment horizontal="center"/>
    </xf>
    <xf numFmtId="185" fontId="37" fillId="0" borderId="52" xfId="0" applyNumberFormat="1" applyFont="1" applyBorder="1" applyAlignment="1">
      <alignment horizontal="center"/>
    </xf>
    <xf numFmtId="179" fontId="37" fillId="0" borderId="49" xfId="53" applyNumberFormat="1" applyFont="1" applyBorder="1" applyAlignment="1">
      <alignment horizontal="right"/>
    </xf>
    <xf numFmtId="179" fontId="37" fillId="0" borderId="54" xfId="53" applyNumberFormat="1" applyFont="1" applyBorder="1" applyAlignment="1">
      <alignment horizontal="right"/>
    </xf>
    <xf numFmtId="179" fontId="37" fillId="0" borderId="52" xfId="53" applyNumberFormat="1" applyFont="1" applyBorder="1" applyAlignment="1">
      <alignment horizontal="right"/>
    </xf>
    <xf numFmtId="179" fontId="37" fillId="0" borderId="49" xfId="53" applyNumberFormat="1" applyFont="1" applyBorder="1" applyAlignment="1">
      <alignment horizontal="center"/>
    </xf>
    <xf numFmtId="179" fontId="37" fillId="0" borderId="52" xfId="53" applyNumberFormat="1" applyFont="1" applyBorder="1" applyAlignment="1">
      <alignment horizontal="center"/>
    </xf>
    <xf numFmtId="185" fontId="35" fillId="0" borderId="49" xfId="0" applyNumberFormat="1" applyFont="1" applyFill="1" applyBorder="1" applyAlignment="1">
      <alignment horizontal="left" vertical="center"/>
    </xf>
    <xf numFmtId="185" fontId="35" fillId="0" borderId="52" xfId="0" applyNumberFormat="1" applyFont="1" applyFill="1" applyBorder="1" applyAlignment="1">
      <alignment horizontal="left" vertical="center"/>
    </xf>
    <xf numFmtId="185" fontId="35" fillId="0" borderId="49" xfId="0" applyNumberFormat="1" applyFont="1" applyFill="1" applyBorder="1" applyAlignment="1">
      <alignment horizontal="right"/>
    </xf>
    <xf numFmtId="185" fontId="35" fillId="0" borderId="54" xfId="0" applyNumberFormat="1" applyFont="1" applyFill="1" applyBorder="1" applyAlignment="1">
      <alignment horizontal="right"/>
    </xf>
    <xf numFmtId="38" fontId="35" fillId="0" borderId="49" xfId="53" applyFont="1" applyFill="1" applyBorder="1" applyAlignment="1">
      <alignment horizontal="right"/>
    </xf>
    <xf numFmtId="38" fontId="35" fillId="0" borderId="52" xfId="53" applyFont="1" applyFill="1" applyBorder="1" applyAlignment="1">
      <alignment horizontal="right"/>
    </xf>
    <xf numFmtId="179" fontId="35" fillId="0" borderId="54" xfId="53" applyNumberFormat="1" applyFont="1" applyFill="1" applyBorder="1" applyAlignment="1">
      <alignment horizontal="right"/>
    </xf>
    <xf numFmtId="179" fontId="35" fillId="0" borderId="52" xfId="53" applyNumberFormat="1" applyFont="1" applyFill="1" applyBorder="1" applyAlignment="1">
      <alignment horizontal="right"/>
    </xf>
    <xf numFmtId="179" fontId="35" fillId="0" borderId="49" xfId="53" applyNumberFormat="1" applyFont="1" applyFill="1" applyBorder="1" applyAlignment="1">
      <alignment horizontal="center"/>
    </xf>
    <xf numFmtId="179" fontId="35" fillId="0" borderId="52" xfId="53" applyNumberFormat="1" applyFont="1" applyFill="1" applyBorder="1" applyAlignment="1">
      <alignment horizontal="center"/>
    </xf>
    <xf numFmtId="185" fontId="35" fillId="0" borderId="49" xfId="0" applyNumberFormat="1" applyFont="1" applyBorder="1" applyAlignment="1">
      <alignment horizontal="left" vertical="center"/>
    </xf>
    <xf numFmtId="185" fontId="35" fillId="0" borderId="52" xfId="0" applyNumberFormat="1" applyFont="1" applyBorder="1" applyAlignment="1">
      <alignment horizontal="left" vertical="center"/>
    </xf>
    <xf numFmtId="185" fontId="35" fillId="0" borderId="54" xfId="0" applyNumberFormat="1" applyFont="1" applyBorder="1" applyAlignment="1">
      <alignment horizontal="right"/>
    </xf>
    <xf numFmtId="185" fontId="35" fillId="0" borderId="49" xfId="0" applyNumberFormat="1" applyFont="1" applyBorder="1" applyAlignment="1">
      <alignment horizontal="right"/>
    </xf>
    <xf numFmtId="185" fontId="35" fillId="0" borderId="52" xfId="0" applyNumberFormat="1" applyFont="1" applyBorder="1" applyAlignment="1">
      <alignment horizontal="right"/>
    </xf>
    <xf numFmtId="185" fontId="35" fillId="0" borderId="49" xfId="0" applyNumberFormat="1" applyFont="1" applyBorder="1" applyAlignment="1">
      <alignment horizontal="center" vertical="center"/>
    </xf>
    <xf numFmtId="185" fontId="35" fillId="0" borderId="52" xfId="0" applyNumberFormat="1" applyFont="1" applyBorder="1" applyAlignment="1">
      <alignment horizontal="center" vertical="center"/>
    </xf>
    <xf numFmtId="185" fontId="35" fillId="0" borderId="49" xfId="0" applyNumberFormat="1" applyFont="1" applyBorder="1" applyAlignment="1">
      <alignment horizontal="center"/>
    </xf>
    <xf numFmtId="185" fontId="35" fillId="0" borderId="52" xfId="0" applyNumberFormat="1" applyFont="1" applyBorder="1" applyAlignment="1">
      <alignment horizontal="center"/>
    </xf>
    <xf numFmtId="185" fontId="35" fillId="0" borderId="61" xfId="0" applyNumberFormat="1" applyFont="1" applyBorder="1" applyAlignment="1">
      <alignment horizontal="center"/>
    </xf>
    <xf numFmtId="0" fontId="37" fillId="0" borderId="44" xfId="0" quotePrefix="1" applyFont="1" applyBorder="1" applyAlignment="1">
      <alignment horizontal="center" vertical="center"/>
    </xf>
    <xf numFmtId="0" fontId="37" fillId="0" borderId="49" xfId="0" applyFont="1" applyBorder="1" applyAlignment="1">
      <alignment horizontal="left" vertical="center"/>
    </xf>
    <xf numFmtId="0" fontId="37" fillId="0" borderId="52" xfId="0" applyFont="1" applyBorder="1" applyAlignment="1">
      <alignment horizontal="left" vertical="center"/>
    </xf>
    <xf numFmtId="0" fontId="37" fillId="0" borderId="49" xfId="0" applyFont="1" applyBorder="1" applyAlignment="1">
      <alignment horizontal="center"/>
    </xf>
    <xf numFmtId="0" fontId="37" fillId="0" borderId="52" xfId="0" applyFont="1" applyBorder="1" applyAlignment="1">
      <alignment horizontal="center"/>
    </xf>
    <xf numFmtId="0" fontId="37" fillId="0" borderId="61" xfId="0" applyFont="1" applyBorder="1" applyAlignment="1">
      <alignment horizontal="center"/>
    </xf>
    <xf numFmtId="0" fontId="37" fillId="0" borderId="52" xfId="0" applyFont="1" applyFill="1" applyBorder="1" applyAlignment="1">
      <alignment horizontal="left" vertical="center"/>
    </xf>
    <xf numFmtId="0" fontId="37" fillId="0" borderId="49" xfId="0" applyFont="1" applyFill="1" applyBorder="1" applyAlignment="1">
      <alignment horizontal="center" vertical="center"/>
    </xf>
    <xf numFmtId="0" fontId="37" fillId="0" borderId="52" xfId="0" applyFont="1" applyFill="1" applyBorder="1" applyAlignment="1">
      <alignment horizontal="center" vertical="center"/>
    </xf>
    <xf numFmtId="0" fontId="37" fillId="0" borderId="45" xfId="0" applyFont="1" applyBorder="1" applyAlignment="1">
      <alignment horizontal="center" vertical="center"/>
    </xf>
    <xf numFmtId="0" fontId="37" fillId="0" borderId="52" xfId="0" applyFont="1" applyBorder="1" applyAlignment="1">
      <alignment horizontal="center"/>
    </xf>
    <xf numFmtId="0" fontId="37" fillId="0" borderId="63" xfId="0" quotePrefix="1" applyFont="1" applyBorder="1" applyAlignment="1">
      <alignment horizontal="center" vertical="center"/>
    </xf>
    <xf numFmtId="0" fontId="37" fillId="0" borderId="3" xfId="0" quotePrefix="1" applyFont="1" applyBorder="1" applyAlignment="1">
      <alignment horizontal="center" vertical="center"/>
    </xf>
    <xf numFmtId="0" fontId="37" fillId="0" borderId="44" xfId="0" quotePrefix="1" applyFont="1" applyBorder="1" applyAlignment="1">
      <alignment horizontal="center" vertical="center"/>
    </xf>
    <xf numFmtId="0" fontId="46" fillId="0" borderId="29" xfId="0" applyFont="1" applyBorder="1" applyAlignment="1">
      <alignment vertical="center"/>
    </xf>
    <xf numFmtId="0" fontId="46" fillId="0" borderId="0" xfId="0" applyFont="1" applyBorder="1" applyAlignment="1">
      <alignment vertical="center"/>
    </xf>
    <xf numFmtId="0" fontId="37" fillId="0" borderId="54" xfId="0" applyFont="1" applyFill="1" applyBorder="1" applyAlignment="1">
      <alignment horizontal="left" vertical="center"/>
    </xf>
    <xf numFmtId="185" fontId="35" fillId="0" borderId="57" xfId="0" applyNumberFormat="1" applyFont="1" applyFill="1" applyBorder="1" applyAlignment="1">
      <alignment horizontal="left" vertical="center"/>
    </xf>
    <xf numFmtId="177" fontId="49" fillId="0" borderId="62" xfId="53" applyNumberFormat="1" applyFont="1" applyBorder="1" applyAlignment="1">
      <alignment horizontal="center"/>
    </xf>
    <xf numFmtId="177" fontId="49" fillId="0" borderId="32" xfId="53" applyNumberFormat="1" applyFont="1" applyBorder="1" applyAlignment="1">
      <alignment horizontal="center"/>
    </xf>
    <xf numFmtId="177" fontId="49" fillId="0" borderId="32" xfId="53" applyNumberFormat="1" applyFont="1" applyBorder="1"/>
    <xf numFmtId="177" fontId="49" fillId="0" borderId="22" xfId="53" applyNumberFormat="1" applyFont="1" applyBorder="1" applyAlignment="1">
      <alignment horizontal="center"/>
    </xf>
    <xf numFmtId="177" fontId="49" fillId="0" borderId="30" xfId="53" applyNumberFormat="1" applyFont="1" applyBorder="1" applyAlignment="1">
      <alignment horizontal="center"/>
    </xf>
    <xf numFmtId="177" fontId="49" fillId="0" borderId="30" xfId="53" applyNumberFormat="1" applyFont="1" applyBorder="1"/>
    <xf numFmtId="177" fontId="49" fillId="0" borderId="50" xfId="53" applyNumberFormat="1" applyFont="1" applyBorder="1"/>
    <xf numFmtId="177" fontId="49" fillId="0" borderId="53" xfId="53" applyNumberFormat="1" applyFont="1" applyBorder="1"/>
    <xf numFmtId="177" fontId="49" fillId="0" borderId="50" xfId="53" applyNumberFormat="1" applyFont="1" applyBorder="1" applyAlignment="1">
      <alignment horizontal="center"/>
    </xf>
    <xf numFmtId="177" fontId="49" fillId="0" borderId="0" xfId="53" applyNumberFormat="1" applyFont="1" applyBorder="1"/>
    <xf numFmtId="177" fontId="49" fillId="0" borderId="57" xfId="53" applyNumberFormat="1" applyFont="1" applyBorder="1"/>
    <xf numFmtId="177" fontId="49" fillId="0" borderId="0" xfId="53" applyNumberFormat="1" applyFont="1" applyBorder="1" applyAlignment="1">
      <alignment horizontal="center"/>
    </xf>
    <xf numFmtId="177" fontId="49" fillId="0" borderId="22" xfId="53" applyNumberFormat="1" applyFont="1" applyBorder="1"/>
    <xf numFmtId="177" fontId="49" fillId="0" borderId="50" xfId="53" applyNumberFormat="1" applyFont="1" applyBorder="1" applyAlignment="1">
      <alignment horizontal="center"/>
    </xf>
    <xf numFmtId="177" fontId="49" fillId="0" borderId="53" xfId="53" applyNumberFormat="1" applyFont="1" applyBorder="1" applyAlignment="1">
      <alignment horizontal="center"/>
    </xf>
    <xf numFmtId="177" fontId="49" fillId="0" borderId="57" xfId="53" applyNumberFormat="1" applyFont="1" applyFill="1" applyBorder="1" applyAlignment="1">
      <alignment horizontal="left" vertical="center"/>
    </xf>
    <xf numFmtId="177" fontId="49" fillId="0" borderId="50" xfId="53" applyNumberFormat="1" applyFont="1" applyFill="1" applyBorder="1"/>
    <xf numFmtId="177" fontId="49" fillId="0" borderId="22" xfId="53" applyNumberFormat="1" applyFont="1" applyFill="1" applyBorder="1" applyAlignment="1">
      <alignment horizontal="left" vertical="center"/>
    </xf>
    <xf numFmtId="177" fontId="49" fillId="0" borderId="30" xfId="53" applyNumberFormat="1" applyFont="1" applyFill="1" applyBorder="1"/>
    <xf numFmtId="177" fontId="49" fillId="0" borderId="53" xfId="53" applyNumberFormat="1" applyFont="1" applyFill="1" applyBorder="1"/>
    <xf numFmtId="177" fontId="49" fillId="0" borderId="0" xfId="53" applyNumberFormat="1" applyFont="1" applyFill="1" applyBorder="1"/>
    <xf numFmtId="177" fontId="49" fillId="0" borderId="57" xfId="53" applyNumberFormat="1" applyFont="1" applyFill="1" applyBorder="1"/>
    <xf numFmtId="177" fontId="49" fillId="0" borderId="22" xfId="53" applyNumberFormat="1" applyFont="1" applyFill="1" applyBorder="1"/>
    <xf numFmtId="177" fontId="49" fillId="0" borderId="53" xfId="53" applyNumberFormat="1" applyFont="1" applyFill="1" applyBorder="1" applyAlignment="1">
      <alignment horizontal="center"/>
    </xf>
    <xf numFmtId="177" fontId="49" fillId="0" borderId="50" xfId="53" applyNumberFormat="1" applyFont="1" applyFill="1" applyBorder="1" applyAlignment="1">
      <alignment horizontal="center"/>
    </xf>
    <xf numFmtId="177" fontId="49" fillId="0" borderId="22" xfId="53" applyNumberFormat="1" applyFont="1" applyFill="1" applyBorder="1" applyAlignment="1">
      <alignment horizontal="center"/>
    </xf>
    <xf numFmtId="177" fontId="49" fillId="0" borderId="30" xfId="53" applyNumberFormat="1" applyFont="1" applyFill="1" applyBorder="1" applyAlignment="1">
      <alignment horizontal="center"/>
    </xf>
    <xf numFmtId="177" fontId="49" fillId="0" borderId="57" xfId="53" applyNumberFormat="1" applyFont="1" applyBorder="1" applyAlignment="1">
      <alignment horizontal="left" vertical="center"/>
    </xf>
    <xf numFmtId="177" fontId="49" fillId="0" borderId="22" xfId="53" applyNumberFormat="1" applyFont="1" applyBorder="1" applyAlignment="1">
      <alignment horizontal="left" vertical="center"/>
    </xf>
    <xf numFmtId="177" fontId="49" fillId="0" borderId="57" xfId="53" applyNumberFormat="1" applyFont="1" applyBorder="1" applyAlignment="1">
      <alignment horizontal="center"/>
    </xf>
    <xf numFmtId="177" fontId="49" fillId="0" borderId="17" xfId="53" applyNumberFormat="1" applyFont="1" applyBorder="1" applyAlignment="1">
      <alignment horizontal="center"/>
    </xf>
    <xf numFmtId="177" fontId="49" fillId="0" borderId="19" xfId="53" applyNumberFormat="1" applyFont="1" applyBorder="1" applyAlignment="1">
      <alignment horizontal="center"/>
    </xf>
    <xf numFmtId="177" fontId="49" fillId="0" borderId="17" xfId="53" applyNumberFormat="1" applyFont="1" applyBorder="1"/>
    <xf numFmtId="176" fontId="49" fillId="0" borderId="39" xfId="0" applyNumberFormat="1" applyFont="1" applyBorder="1" applyAlignment="1">
      <alignment horizontal="center"/>
    </xf>
    <xf numFmtId="187" fontId="49" fillId="0" borderId="39" xfId="0" applyNumberFormat="1" applyFont="1" applyBorder="1" applyAlignment="1">
      <alignment horizontal="center"/>
    </xf>
    <xf numFmtId="177" fontId="49" fillId="0" borderId="39" xfId="0" applyNumberFormat="1" applyFont="1" applyBorder="1"/>
    <xf numFmtId="176" fontId="49" fillId="0" borderId="16" xfId="0" applyNumberFormat="1" applyFont="1" applyBorder="1" applyAlignment="1">
      <alignment horizontal="center"/>
    </xf>
    <xf numFmtId="187" fontId="49" fillId="0" borderId="16" xfId="0" applyNumberFormat="1" applyFont="1" applyBorder="1" applyAlignment="1">
      <alignment horizontal="center"/>
    </xf>
    <xf numFmtId="177" fontId="49" fillId="0" borderId="16" xfId="0" applyNumberFormat="1" applyFont="1" applyBorder="1"/>
    <xf numFmtId="176" fontId="49" fillId="0" borderId="16" xfId="73" applyNumberFormat="1" applyFont="1" applyBorder="1" applyAlignment="1">
      <alignment horizontal="center"/>
    </xf>
    <xf numFmtId="187" fontId="49" fillId="0" borderId="16" xfId="0" applyNumberFormat="1" applyFont="1" applyBorder="1"/>
    <xf numFmtId="176" fontId="49" fillId="0" borderId="16" xfId="0" applyNumberFormat="1" applyFont="1" applyBorder="1" applyAlignment="1">
      <alignment horizontal="left"/>
    </xf>
    <xf numFmtId="179" fontId="49" fillId="0" borderId="41" xfId="53" applyNumberFormat="1" applyFont="1" applyBorder="1"/>
    <xf numFmtId="38" fontId="49" fillId="0" borderId="41" xfId="53" applyFont="1" applyBorder="1"/>
    <xf numFmtId="0" fontId="44" fillId="0" borderId="33" xfId="0" applyFont="1" applyBorder="1"/>
    <xf numFmtId="0" fontId="44" fillId="0" borderId="28" xfId="0" applyFont="1" applyBorder="1"/>
    <xf numFmtId="0" fontId="43" fillId="0" borderId="17" xfId="0" applyFont="1" applyBorder="1" applyAlignment="1">
      <alignment horizontal="center" vertical="center"/>
    </xf>
    <xf numFmtId="0" fontId="44" fillId="0" borderId="20" xfId="0" applyFont="1" applyBorder="1"/>
    <xf numFmtId="177" fontId="37" fillId="0" borderId="32" xfId="53" applyNumberFormat="1" applyFont="1" applyBorder="1"/>
    <xf numFmtId="186" fontId="37" fillId="0" borderId="61" xfId="0" applyNumberFormat="1" applyFont="1" applyBorder="1" applyAlignment="1">
      <alignment horizontal="center" vertical="center"/>
    </xf>
    <xf numFmtId="179" fontId="37" fillId="0" borderId="17" xfId="53" applyNumberFormat="1" applyFont="1" applyBorder="1" applyAlignment="1">
      <alignment horizontal="right"/>
    </xf>
    <xf numFmtId="179" fontId="37" fillId="0" borderId="19" xfId="53" applyNumberFormat="1" applyFont="1" applyBorder="1" applyAlignment="1">
      <alignment horizontal="right"/>
    </xf>
    <xf numFmtId="179" fontId="37" fillId="0" borderId="61" xfId="53" applyNumberFormat="1" applyFont="1" applyBorder="1" applyAlignment="1">
      <alignment horizontal="right"/>
    </xf>
    <xf numFmtId="177" fontId="49" fillId="0" borderId="19" xfId="53" applyNumberFormat="1" applyFont="1" applyBorder="1"/>
    <xf numFmtId="177" fontId="37" fillId="0" borderId="19" xfId="53" applyNumberFormat="1" applyFont="1" applyBorder="1"/>
    <xf numFmtId="0" fontId="35" fillId="0" borderId="33" xfId="0" applyFont="1" applyBorder="1"/>
    <xf numFmtId="0" fontId="42" fillId="0" borderId="58" xfId="0" applyFont="1" applyBorder="1"/>
    <xf numFmtId="0" fontId="35" fillId="0" borderId="17" xfId="0" applyFont="1" applyBorder="1" applyAlignment="1">
      <alignment horizontal="left"/>
    </xf>
    <xf numFmtId="0" fontId="35" fillId="0" borderId="17" xfId="0" applyFont="1" applyBorder="1" applyAlignment="1">
      <alignment horizontal="centerContinuous"/>
    </xf>
    <xf numFmtId="0" fontId="35" fillId="0" borderId="20" xfId="0" applyFont="1" applyBorder="1" applyAlignment="1">
      <alignment horizontal="center"/>
    </xf>
    <xf numFmtId="0" fontId="37" fillId="0" borderId="55" xfId="0" applyFont="1" applyBorder="1" applyAlignment="1">
      <alignment horizontal="center"/>
    </xf>
    <xf numFmtId="0" fontId="37" fillId="0" borderId="21" xfId="0" applyFont="1" applyBorder="1" applyAlignment="1">
      <alignment horizontal="center"/>
    </xf>
    <xf numFmtId="0" fontId="37" fillId="0" borderId="47" xfId="0" applyFont="1" applyBorder="1" applyAlignment="1">
      <alignment horizontal="left" vertical="center"/>
    </xf>
    <xf numFmtId="0" fontId="37" fillId="0" borderId="48" xfId="0" applyFont="1" applyBorder="1" applyAlignment="1">
      <alignment horizontal="left" vertical="center"/>
    </xf>
    <xf numFmtId="0" fontId="37" fillId="0" borderId="47" xfId="0" applyFont="1" applyBorder="1" applyAlignment="1">
      <alignment horizontal="center" vertical="center"/>
    </xf>
    <xf numFmtId="0" fontId="37" fillId="0" borderId="48" xfId="0" applyFont="1" applyBorder="1" applyAlignment="1">
      <alignment horizontal="center" vertical="center"/>
    </xf>
    <xf numFmtId="186" fontId="37" fillId="0" borderId="47" xfId="0" applyNumberFormat="1" applyFont="1" applyBorder="1" applyAlignment="1">
      <alignment horizontal="center" vertical="center"/>
    </xf>
    <xf numFmtId="186" fontId="37" fillId="0" borderId="48" xfId="0" applyNumberFormat="1" applyFont="1" applyBorder="1" applyAlignment="1">
      <alignment horizontal="center" vertical="center"/>
    </xf>
    <xf numFmtId="0" fontId="45" fillId="0" borderId="29" xfId="0" applyFont="1" applyBorder="1" applyAlignment="1">
      <alignment horizontal="center" vertical="center" shrinkToFit="1"/>
    </xf>
    <xf numFmtId="0" fontId="45" fillId="0" borderId="0" xfId="0" applyFont="1" applyBorder="1" applyAlignment="1">
      <alignment horizontal="center" vertical="center" shrinkToFit="1"/>
    </xf>
    <xf numFmtId="0" fontId="45" fillId="0" borderId="58" xfId="0" applyFont="1" applyBorder="1" applyAlignment="1">
      <alignment horizontal="center" vertical="center" shrinkToFit="1"/>
    </xf>
    <xf numFmtId="0" fontId="45" fillId="0" borderId="17" xfId="0" applyFont="1" applyBorder="1" applyAlignment="1">
      <alignment horizontal="center" vertical="center" shrinkToFit="1"/>
    </xf>
    <xf numFmtId="0" fontId="37" fillId="0" borderId="63" xfId="0" quotePrefix="1" applyFont="1" applyBorder="1" applyAlignment="1">
      <alignment horizontal="center" vertical="center"/>
    </xf>
    <xf numFmtId="0" fontId="37" fillId="0" borderId="3" xfId="0" quotePrefix="1" applyFont="1" applyBorder="1" applyAlignment="1">
      <alignment horizontal="center" vertical="center"/>
    </xf>
    <xf numFmtId="0" fontId="37" fillId="0" borderId="44" xfId="0" quotePrefix="1" applyFont="1" applyBorder="1" applyAlignment="1">
      <alignment horizontal="center" vertical="center"/>
    </xf>
    <xf numFmtId="0" fontId="37" fillId="0" borderId="42" xfId="0" applyFont="1" applyBorder="1" applyAlignment="1">
      <alignment horizontal="left" vertical="center"/>
    </xf>
    <xf numFmtId="0" fontId="37" fillId="0" borderId="21" xfId="0" applyFont="1" applyBorder="1" applyAlignment="1">
      <alignment horizontal="left" vertical="center"/>
    </xf>
    <xf numFmtId="0" fontId="37" fillId="0" borderId="35" xfId="0" applyFont="1" applyBorder="1" applyAlignment="1">
      <alignment horizontal="center"/>
    </xf>
    <xf numFmtId="0" fontId="37" fillId="0" borderId="48" xfId="0" applyFont="1" applyBorder="1" applyAlignment="1">
      <alignment horizontal="center"/>
    </xf>
    <xf numFmtId="185" fontId="37" fillId="0" borderId="32" xfId="0" applyNumberFormat="1" applyFont="1" applyBorder="1" applyAlignment="1">
      <alignment horizontal="center"/>
    </xf>
    <xf numFmtId="185" fontId="37" fillId="0" borderId="30" xfId="0" applyNumberFormat="1" applyFont="1" applyBorder="1" applyAlignment="1">
      <alignment horizontal="center"/>
    </xf>
    <xf numFmtId="0" fontId="37" fillId="0" borderId="47" xfId="0" applyFont="1" applyBorder="1" applyAlignment="1">
      <alignment horizontal="center"/>
    </xf>
    <xf numFmtId="0" fontId="37" fillId="0" borderId="55" xfId="0" applyFont="1" applyBorder="1" applyAlignment="1">
      <alignment horizontal="left" vertical="center"/>
    </xf>
    <xf numFmtId="185" fontId="35" fillId="0" borderId="0" xfId="0" applyNumberFormat="1" applyFont="1" applyFill="1" applyBorder="1" applyAlignment="1">
      <alignment horizontal="left" vertical="center"/>
    </xf>
    <xf numFmtId="185" fontId="35" fillId="0" borderId="30" xfId="0" applyNumberFormat="1" applyFont="1" applyFill="1" applyBorder="1" applyAlignment="1">
      <alignment horizontal="left" vertical="center"/>
    </xf>
    <xf numFmtId="0" fontId="37" fillId="0" borderId="59" xfId="0" applyFont="1" applyBorder="1" applyAlignment="1">
      <alignment horizontal="left" vertical="center"/>
    </xf>
    <xf numFmtId="0" fontId="37" fillId="0" borderId="60" xfId="0" applyFont="1" applyBorder="1" applyAlignment="1">
      <alignment horizontal="left" vertical="center"/>
    </xf>
    <xf numFmtId="0" fontId="37" fillId="0" borderId="55" xfId="0" applyFont="1" applyFill="1" applyBorder="1" applyAlignment="1">
      <alignment horizontal="left" vertical="center"/>
    </xf>
    <xf numFmtId="0" fontId="37" fillId="0" borderId="21" xfId="0" applyFont="1" applyFill="1" applyBorder="1" applyAlignment="1">
      <alignment horizontal="left" vertical="center"/>
    </xf>
    <xf numFmtId="0" fontId="37" fillId="0" borderId="47" xfId="0" applyFont="1" applyFill="1" applyBorder="1" applyAlignment="1">
      <alignment horizontal="left" vertical="center"/>
    </xf>
    <xf numFmtId="0" fontId="37" fillId="0" borderId="48" xfId="0" applyFont="1" applyFill="1" applyBorder="1" applyAlignment="1">
      <alignment horizontal="left" vertical="center"/>
    </xf>
    <xf numFmtId="0" fontId="37" fillId="0" borderId="47" xfId="0" applyFont="1" applyFill="1" applyBorder="1" applyAlignment="1">
      <alignment horizontal="center" vertical="center"/>
    </xf>
    <xf numFmtId="0" fontId="37" fillId="0" borderId="48" xfId="0" applyFont="1" applyFill="1" applyBorder="1" applyAlignment="1">
      <alignment horizontal="center" vertical="center"/>
    </xf>
    <xf numFmtId="0" fontId="37" fillId="0" borderId="55" xfId="0" applyFont="1" applyFill="1" applyBorder="1" applyAlignment="1">
      <alignment horizontal="center"/>
    </xf>
    <xf numFmtId="0" fontId="37" fillId="0" borderId="21" xfId="0" applyFont="1" applyFill="1" applyBorder="1" applyAlignment="1">
      <alignment horizontal="center"/>
    </xf>
    <xf numFmtId="0" fontId="37" fillId="0" borderId="38" xfId="0" applyFont="1" applyFill="1" applyBorder="1" applyAlignment="1">
      <alignment horizontal="left" vertical="center"/>
    </xf>
    <xf numFmtId="0" fontId="37" fillId="0" borderId="39" xfId="0" applyFont="1" applyFill="1" applyBorder="1" applyAlignment="1">
      <alignment horizontal="left" vertical="center"/>
    </xf>
    <xf numFmtId="185" fontId="35" fillId="0" borderId="50" xfId="0" applyNumberFormat="1" applyFont="1" applyBorder="1" applyAlignment="1">
      <alignment horizontal="left" vertical="center"/>
    </xf>
    <xf numFmtId="185" fontId="35" fillId="0" borderId="30" xfId="0" applyNumberFormat="1" applyFont="1" applyBorder="1" applyAlignment="1">
      <alignment horizontal="left" vertical="center"/>
    </xf>
    <xf numFmtId="0" fontId="37" fillId="0" borderId="55" xfId="0" applyFont="1" applyFill="1" applyBorder="1" applyAlignment="1">
      <alignment horizontal="left"/>
    </xf>
    <xf numFmtId="0" fontId="37" fillId="0" borderId="21" xfId="0" applyFont="1" applyFill="1" applyBorder="1" applyAlignment="1">
      <alignment horizontal="left"/>
    </xf>
    <xf numFmtId="0" fontId="37" fillId="0" borderId="47" xfId="0" applyFont="1" applyFill="1" applyBorder="1" applyAlignment="1">
      <alignment horizontal="left"/>
    </xf>
    <xf numFmtId="0" fontId="37" fillId="0" borderId="48" xfId="0" applyFont="1" applyFill="1" applyBorder="1" applyAlignment="1">
      <alignment horizontal="left"/>
    </xf>
    <xf numFmtId="0" fontId="37" fillId="0" borderId="39" xfId="0" applyFont="1" applyBorder="1" applyAlignment="1">
      <alignment horizontal="center" vertical="center"/>
    </xf>
    <xf numFmtId="185" fontId="35" fillId="0" borderId="50" xfId="0" applyNumberFormat="1" applyFont="1" applyBorder="1" applyAlignment="1">
      <alignment horizontal="center"/>
    </xf>
    <xf numFmtId="185" fontId="35" fillId="0" borderId="30" xfId="0" applyNumberFormat="1" applyFont="1" applyBorder="1" applyAlignment="1">
      <alignment horizontal="center"/>
    </xf>
    <xf numFmtId="185" fontId="35" fillId="0" borderId="50" xfId="0" applyNumberFormat="1" applyFont="1" applyBorder="1" applyAlignment="1">
      <alignment horizontal="center" vertical="center"/>
    </xf>
    <xf numFmtId="185" fontId="35" fillId="0" borderId="30" xfId="0" applyNumberFormat="1" applyFont="1" applyBorder="1" applyAlignment="1">
      <alignment horizontal="center" vertical="center"/>
    </xf>
    <xf numFmtId="0" fontId="37" fillId="0" borderId="18" xfId="0" applyFont="1" applyBorder="1" applyAlignment="1">
      <alignment horizontal="left" vertical="center"/>
    </xf>
    <xf numFmtId="0" fontId="37" fillId="0" borderId="37" xfId="0" applyFont="1" applyBorder="1" applyAlignment="1">
      <alignment horizontal="center"/>
    </xf>
    <xf numFmtId="185" fontId="35" fillId="0" borderId="17" xfId="0" applyNumberFormat="1" applyFont="1" applyBorder="1" applyAlignment="1">
      <alignment horizontal="center"/>
    </xf>
    <xf numFmtId="185" fontId="35" fillId="0" borderId="50" xfId="0" applyNumberFormat="1" applyFont="1" applyBorder="1" applyAlignment="1">
      <alignment vertical="center"/>
    </xf>
    <xf numFmtId="185" fontId="35" fillId="0" borderId="30" xfId="0" applyNumberFormat="1" applyFont="1" applyBorder="1" applyAlignment="1">
      <alignment vertical="center"/>
    </xf>
    <xf numFmtId="0" fontId="37" fillId="0" borderId="64" xfId="0" applyFont="1" applyBorder="1" applyAlignment="1">
      <alignment horizontal="center"/>
    </xf>
    <xf numFmtId="0" fontId="37" fillId="0" borderId="60" xfId="0" applyFont="1" applyBorder="1" applyAlignment="1">
      <alignment horizontal="center"/>
    </xf>
    <xf numFmtId="0" fontId="37" fillId="0" borderId="59" xfId="0" applyFont="1" applyBorder="1" applyAlignment="1">
      <alignment horizontal="center" vertical="center"/>
    </xf>
    <xf numFmtId="0" fontId="37" fillId="0" borderId="60" xfId="0" applyFont="1" applyBorder="1" applyAlignment="1">
      <alignment horizontal="center" vertical="center"/>
    </xf>
    <xf numFmtId="0" fontId="37" fillId="0" borderId="59" xfId="0" applyFont="1" applyBorder="1" applyAlignment="1">
      <alignment horizontal="center"/>
    </xf>
    <xf numFmtId="0" fontId="37" fillId="0" borderId="65" xfId="0" applyFont="1" applyBorder="1" applyAlignment="1">
      <alignment horizontal="left" vertical="center"/>
    </xf>
    <xf numFmtId="0" fontId="46" fillId="0" borderId="29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0" fontId="46" fillId="0" borderId="28" xfId="0" applyFont="1" applyBorder="1" applyAlignment="1">
      <alignment horizontal="center" vertical="center"/>
    </xf>
    <xf numFmtId="177" fontId="49" fillId="0" borderId="32" xfId="53" applyNumberFormat="1" applyFont="1" applyBorder="1" applyAlignment="1">
      <alignment horizontal="center"/>
    </xf>
    <xf numFmtId="177" fontId="49" fillId="0" borderId="30" xfId="53" applyNumberFormat="1" applyFont="1" applyBorder="1" applyAlignment="1">
      <alignment horizontal="center"/>
    </xf>
    <xf numFmtId="177" fontId="37" fillId="0" borderId="56" xfId="0" applyNumberFormat="1" applyFont="1" applyBorder="1" applyAlignment="1">
      <alignment horizontal="left" vertical="center"/>
    </xf>
    <xf numFmtId="177" fontId="37" fillId="0" borderId="32" xfId="0" applyNumberFormat="1" applyFont="1" applyBorder="1" applyAlignment="1">
      <alignment horizontal="left" vertical="center"/>
    </xf>
    <xf numFmtId="177" fontId="37" fillId="0" borderId="33" xfId="0" applyNumberFormat="1" applyFont="1" applyBorder="1" applyAlignment="1">
      <alignment horizontal="left" vertical="center"/>
    </xf>
    <xf numFmtId="177" fontId="37" fillId="0" borderId="54" xfId="0" applyNumberFormat="1" applyFont="1" applyBorder="1" applyAlignment="1">
      <alignment horizontal="left" vertical="center"/>
    </xf>
    <xf numFmtId="177" fontId="37" fillId="0" borderId="0" xfId="0" applyNumberFormat="1" applyFont="1" applyBorder="1" applyAlignment="1">
      <alignment horizontal="left" vertical="center"/>
    </xf>
    <xf numFmtId="177" fontId="37" fillId="0" borderId="28" xfId="0" applyNumberFormat="1" applyFont="1" applyBorder="1" applyAlignment="1">
      <alignment horizontal="left" vertical="center"/>
    </xf>
    <xf numFmtId="0" fontId="37" fillId="0" borderId="63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7" fillId="0" borderId="45" xfId="0" applyFont="1" applyBorder="1" applyAlignment="1">
      <alignment horizontal="center" vertical="center"/>
    </xf>
    <xf numFmtId="186" fontId="37" fillId="0" borderId="37" xfId="0" applyNumberFormat="1" applyFont="1" applyBorder="1" applyAlignment="1">
      <alignment horizontal="center" vertical="center"/>
    </xf>
    <xf numFmtId="0" fontId="37" fillId="0" borderId="37" xfId="0" applyFont="1" applyBorder="1" applyAlignment="1">
      <alignment horizontal="left" vertical="center"/>
    </xf>
    <xf numFmtId="177" fontId="37" fillId="0" borderId="46" xfId="0" applyNumberFormat="1" applyFont="1" applyBorder="1" applyAlignment="1">
      <alignment horizontal="left" vertical="center"/>
    </xf>
    <xf numFmtId="177" fontId="37" fillId="0" borderId="23" xfId="0" applyNumberFormat="1" applyFont="1" applyBorder="1" applyAlignment="1">
      <alignment horizontal="left" vertical="center"/>
    </xf>
    <xf numFmtId="177" fontId="37" fillId="0" borderId="24" xfId="0" applyNumberFormat="1" applyFont="1" applyBorder="1" applyAlignment="1">
      <alignment horizontal="left" vertical="center"/>
    </xf>
    <xf numFmtId="0" fontId="37" fillId="0" borderId="49" xfId="0" applyFont="1" applyFill="1" applyBorder="1" applyAlignment="1">
      <alignment horizontal="left" vertical="center"/>
    </xf>
    <xf numFmtId="0" fontId="37" fillId="0" borderId="50" xfId="0" applyFont="1" applyFill="1" applyBorder="1" applyAlignment="1">
      <alignment horizontal="left" vertical="center"/>
    </xf>
    <xf numFmtId="0" fontId="37" fillId="0" borderId="51" xfId="0" applyFont="1" applyFill="1" applyBorder="1" applyAlignment="1">
      <alignment horizontal="left" vertical="center"/>
    </xf>
    <xf numFmtId="0" fontId="37" fillId="0" borderId="52" xfId="0" applyFont="1" applyFill="1" applyBorder="1" applyAlignment="1">
      <alignment horizontal="left" vertical="center"/>
    </xf>
    <xf numFmtId="0" fontId="37" fillId="0" borderId="30" xfId="0" applyFont="1" applyFill="1" applyBorder="1" applyAlignment="1">
      <alignment horizontal="left" vertical="center"/>
    </xf>
    <xf numFmtId="0" fontId="37" fillId="0" borderId="34" xfId="0" applyFont="1" applyFill="1" applyBorder="1" applyAlignment="1">
      <alignment horizontal="left" vertical="center"/>
    </xf>
    <xf numFmtId="177" fontId="49" fillId="0" borderId="50" xfId="53" applyNumberFormat="1" applyFont="1" applyFill="1" applyBorder="1" applyAlignment="1">
      <alignment horizontal="left" vertical="center"/>
    </xf>
    <xf numFmtId="177" fontId="49" fillId="0" borderId="30" xfId="53" applyNumberFormat="1" applyFont="1" applyFill="1" applyBorder="1" applyAlignment="1">
      <alignment horizontal="left" vertical="center"/>
    </xf>
    <xf numFmtId="185" fontId="35" fillId="0" borderId="50" xfId="0" applyNumberFormat="1" applyFont="1" applyFill="1" applyBorder="1" applyAlignment="1">
      <alignment horizontal="left" vertical="center"/>
    </xf>
    <xf numFmtId="179" fontId="37" fillId="0" borderId="50" xfId="53" applyNumberFormat="1" applyFont="1" applyBorder="1" applyAlignment="1">
      <alignment horizontal="center"/>
    </xf>
    <xf numFmtId="179" fontId="37" fillId="0" borderId="30" xfId="53" applyNumberFormat="1" applyFont="1" applyBorder="1" applyAlignment="1">
      <alignment horizontal="center"/>
    </xf>
    <xf numFmtId="177" fontId="49" fillId="0" borderId="50" xfId="53" applyNumberFormat="1" applyFont="1" applyBorder="1" applyAlignment="1">
      <alignment horizontal="center"/>
    </xf>
    <xf numFmtId="177" fontId="37" fillId="0" borderId="49" xfId="0" applyNumberFormat="1" applyFont="1" applyBorder="1" applyAlignment="1">
      <alignment horizontal="center" vertical="center"/>
    </xf>
    <xf numFmtId="177" fontId="37" fillId="0" borderId="50" xfId="0" applyNumberFormat="1" applyFont="1" applyBorder="1" applyAlignment="1">
      <alignment horizontal="center" vertical="center"/>
    </xf>
    <xf numFmtId="177" fontId="37" fillId="0" borderId="51" xfId="0" applyNumberFormat="1" applyFont="1" applyBorder="1" applyAlignment="1">
      <alignment horizontal="center" vertical="center"/>
    </xf>
    <xf numFmtId="177" fontId="37" fillId="0" borderId="52" xfId="0" applyNumberFormat="1" applyFont="1" applyBorder="1" applyAlignment="1">
      <alignment horizontal="center" vertical="center"/>
    </xf>
    <xf numFmtId="177" fontId="37" fillId="0" borderId="30" xfId="0" applyNumberFormat="1" applyFont="1" applyBorder="1" applyAlignment="1">
      <alignment horizontal="center" vertical="center"/>
    </xf>
    <xf numFmtId="177" fontId="37" fillId="0" borderId="34" xfId="0" applyNumberFormat="1" applyFont="1" applyBorder="1" applyAlignment="1">
      <alignment horizontal="center" vertical="center"/>
    </xf>
    <xf numFmtId="0" fontId="37" fillId="0" borderId="55" xfId="0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37" fillId="0" borderId="49" xfId="0" applyFont="1" applyFill="1" applyBorder="1" applyAlignment="1">
      <alignment horizontal="center" vertical="center"/>
    </xf>
    <xf numFmtId="0" fontId="37" fillId="0" borderId="50" xfId="0" applyFont="1" applyFill="1" applyBorder="1" applyAlignment="1">
      <alignment horizontal="center" vertical="center"/>
    </xf>
    <xf numFmtId="0" fontId="37" fillId="0" borderId="51" xfId="0" applyFont="1" applyFill="1" applyBorder="1" applyAlignment="1">
      <alignment horizontal="center" vertical="center"/>
    </xf>
    <xf numFmtId="0" fontId="37" fillId="0" borderId="52" xfId="0" applyFont="1" applyFill="1" applyBorder="1" applyAlignment="1">
      <alignment horizontal="center" vertical="center"/>
    </xf>
    <xf numFmtId="0" fontId="37" fillId="0" borderId="30" xfId="0" applyFont="1" applyFill="1" applyBorder="1" applyAlignment="1">
      <alignment horizontal="center" vertical="center"/>
    </xf>
    <xf numFmtId="0" fontId="37" fillId="0" borderId="34" xfId="0" applyFont="1" applyFill="1" applyBorder="1" applyAlignment="1">
      <alignment horizontal="center" vertical="center"/>
    </xf>
    <xf numFmtId="177" fontId="49" fillId="0" borderId="50" xfId="53" applyNumberFormat="1" applyFont="1" applyFill="1" applyBorder="1" applyAlignment="1">
      <alignment horizontal="center"/>
    </xf>
    <xf numFmtId="177" fontId="49" fillId="0" borderId="30" xfId="53" applyNumberFormat="1" applyFont="1" applyFill="1" applyBorder="1" applyAlignment="1">
      <alignment horizontal="center"/>
    </xf>
    <xf numFmtId="177" fontId="49" fillId="0" borderId="50" xfId="53" applyNumberFormat="1" applyFont="1" applyBorder="1" applyAlignment="1">
      <alignment horizontal="left" vertical="center"/>
    </xf>
    <xf numFmtId="177" fontId="49" fillId="0" borderId="30" xfId="53" applyNumberFormat="1" applyFont="1" applyBorder="1" applyAlignment="1">
      <alignment horizontal="left" vertical="center"/>
    </xf>
    <xf numFmtId="179" fontId="35" fillId="0" borderId="50" xfId="53" applyNumberFormat="1" applyFont="1" applyFill="1" applyBorder="1" applyAlignment="1">
      <alignment horizontal="center"/>
    </xf>
    <xf numFmtId="179" fontId="35" fillId="0" borderId="30" xfId="53" applyNumberFormat="1" applyFont="1" applyFill="1" applyBorder="1" applyAlignment="1">
      <alignment horizontal="center"/>
    </xf>
    <xf numFmtId="0" fontId="37" fillId="0" borderId="47" xfId="0" applyFont="1" applyFill="1" applyBorder="1" applyAlignment="1">
      <alignment horizontal="center"/>
    </xf>
    <xf numFmtId="0" fontId="37" fillId="0" borderId="48" xfId="0" applyFont="1" applyFill="1" applyBorder="1" applyAlignment="1">
      <alignment horizontal="center"/>
    </xf>
    <xf numFmtId="38" fontId="37" fillId="0" borderId="50" xfId="53" applyFont="1" applyBorder="1" applyAlignment="1">
      <alignment horizontal="left" vertical="center"/>
    </xf>
    <xf numFmtId="38" fontId="37" fillId="0" borderId="51" xfId="53" applyFont="1" applyBorder="1" applyAlignment="1">
      <alignment horizontal="left" vertical="center"/>
    </xf>
    <xf numFmtId="38" fontId="37" fillId="0" borderId="30" xfId="53" applyFont="1" applyBorder="1" applyAlignment="1">
      <alignment horizontal="left" vertical="center"/>
    </xf>
    <xf numFmtId="38" fontId="37" fillId="0" borderId="34" xfId="53" applyFont="1" applyBorder="1" applyAlignment="1">
      <alignment horizontal="left" vertical="center"/>
    </xf>
    <xf numFmtId="0" fontId="37" fillId="0" borderId="49" xfId="0" applyFont="1" applyBorder="1" applyAlignment="1">
      <alignment horizontal="left" vertical="center"/>
    </xf>
    <xf numFmtId="0" fontId="37" fillId="0" borderId="52" xfId="0" applyFont="1" applyBorder="1" applyAlignment="1">
      <alignment horizontal="left" vertical="center"/>
    </xf>
    <xf numFmtId="0" fontId="37" fillId="0" borderId="50" xfId="0" applyFont="1" applyBorder="1" applyAlignment="1">
      <alignment horizontal="left" vertical="center"/>
    </xf>
    <xf numFmtId="0" fontId="37" fillId="0" borderId="51" xfId="0" applyFont="1" applyBorder="1" applyAlignment="1">
      <alignment horizontal="left" vertical="center"/>
    </xf>
    <xf numFmtId="0" fontId="37" fillId="0" borderId="30" xfId="0" applyFont="1" applyBorder="1" applyAlignment="1">
      <alignment horizontal="left" vertical="center"/>
    </xf>
    <xf numFmtId="0" fontId="37" fillId="0" borderId="34" xfId="0" applyFont="1" applyBorder="1" applyAlignment="1">
      <alignment horizontal="left" vertical="center"/>
    </xf>
    <xf numFmtId="0" fontId="37" fillId="0" borderId="49" xfId="0" applyFont="1" applyBorder="1" applyAlignment="1">
      <alignment horizontal="center"/>
    </xf>
    <xf numFmtId="0" fontId="37" fillId="0" borderId="50" xfId="0" applyFont="1" applyBorder="1" applyAlignment="1">
      <alignment horizontal="center"/>
    </xf>
    <xf numFmtId="0" fontId="37" fillId="0" borderId="51" xfId="0" applyFont="1" applyBorder="1" applyAlignment="1">
      <alignment horizontal="center"/>
    </xf>
    <xf numFmtId="0" fontId="37" fillId="0" borderId="52" xfId="0" applyFont="1" applyBorder="1" applyAlignment="1">
      <alignment horizontal="center"/>
    </xf>
    <xf numFmtId="0" fontId="37" fillId="0" borderId="30" xfId="0" applyFont="1" applyBorder="1" applyAlignment="1">
      <alignment horizontal="center"/>
    </xf>
    <xf numFmtId="0" fontId="37" fillId="0" borderId="34" xfId="0" applyFont="1" applyBorder="1" applyAlignment="1">
      <alignment horizontal="center"/>
    </xf>
    <xf numFmtId="0" fontId="37" fillId="0" borderId="61" xfId="0" applyFont="1" applyBorder="1" applyAlignment="1">
      <alignment horizontal="center"/>
    </xf>
    <xf numFmtId="0" fontId="37" fillId="0" borderId="17" xfId="0" applyFont="1" applyBorder="1" applyAlignment="1">
      <alignment horizontal="center"/>
    </xf>
    <xf numFmtId="0" fontId="37" fillId="0" borderId="20" xfId="0" applyFont="1" applyBorder="1" applyAlignment="1">
      <alignment horizontal="center"/>
    </xf>
    <xf numFmtId="177" fontId="49" fillId="0" borderId="17" xfId="53" applyNumberFormat="1" applyFont="1" applyBorder="1" applyAlignment="1">
      <alignment horizontal="center"/>
    </xf>
    <xf numFmtId="177" fontId="37" fillId="0" borderId="66" xfId="0" applyNumberFormat="1" applyFont="1" applyBorder="1" applyAlignment="1">
      <alignment horizontal="left" vertical="center"/>
    </xf>
    <xf numFmtId="177" fontId="37" fillId="0" borderId="25" xfId="0" applyNumberFormat="1" applyFont="1" applyBorder="1" applyAlignment="1">
      <alignment horizontal="left" vertical="center"/>
    </xf>
    <xf numFmtId="177" fontId="37" fillId="0" borderId="26" xfId="0" applyNumberFormat="1" applyFont="1" applyBorder="1" applyAlignment="1">
      <alignment horizontal="left" vertical="center"/>
    </xf>
    <xf numFmtId="177" fontId="37" fillId="0" borderId="49" xfId="0" applyNumberFormat="1" applyFont="1" applyBorder="1" applyAlignment="1">
      <alignment horizontal="left" vertical="center"/>
    </xf>
    <xf numFmtId="177" fontId="37" fillId="0" borderId="50" xfId="0" applyNumberFormat="1" applyFont="1" applyBorder="1" applyAlignment="1">
      <alignment horizontal="left" vertical="center"/>
    </xf>
    <xf numFmtId="177" fontId="37" fillId="0" borderId="51" xfId="0" applyNumberFormat="1" applyFont="1" applyBorder="1" applyAlignment="1">
      <alignment horizontal="left" vertical="center"/>
    </xf>
    <xf numFmtId="177" fontId="37" fillId="0" borderId="52" xfId="0" applyNumberFormat="1" applyFont="1" applyBorder="1" applyAlignment="1">
      <alignment horizontal="left" vertical="center"/>
    </xf>
    <xf numFmtId="177" fontId="37" fillId="0" borderId="30" xfId="0" applyNumberFormat="1" applyFont="1" applyBorder="1" applyAlignment="1">
      <alignment horizontal="left" vertical="center"/>
    </xf>
    <xf numFmtId="177" fontId="37" fillId="0" borderId="34" xfId="0" applyNumberFormat="1" applyFont="1" applyBorder="1" applyAlignment="1">
      <alignment horizontal="left" vertical="center"/>
    </xf>
    <xf numFmtId="0" fontId="35" fillId="0" borderId="35" xfId="0" applyFon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0" borderId="20" xfId="0" applyFont="1" applyBorder="1" applyAlignment="1">
      <alignment horizontal="center" vertical="center"/>
    </xf>
    <xf numFmtId="38" fontId="47" fillId="0" borderId="46" xfId="53" applyFont="1" applyBorder="1" applyAlignment="1">
      <alignment horizontal="left" vertical="top" wrapText="1"/>
    </xf>
    <xf numFmtId="38" fontId="47" fillId="0" borderId="24" xfId="53" applyFont="1" applyBorder="1" applyAlignment="1">
      <alignment horizontal="left" vertical="top" wrapText="1"/>
    </xf>
  </cellXfs>
  <cellStyles count="84">
    <cellStyle name="0" xfId="1" xr:uid="{00000000-0005-0000-0000-000000000000}"/>
    <cellStyle name="１" xfId="2" xr:uid="{00000000-0005-0000-0000-000001000000}"/>
    <cellStyle name="20% - アクセント 1 2" xfId="3" xr:uid="{00000000-0005-0000-0000-000002000000}"/>
    <cellStyle name="20% - アクセント 2 2" xfId="4" xr:uid="{00000000-0005-0000-0000-000003000000}"/>
    <cellStyle name="20% - アクセント 3 2" xfId="5" xr:uid="{00000000-0005-0000-0000-000004000000}"/>
    <cellStyle name="20% - アクセント 4 2" xfId="6" xr:uid="{00000000-0005-0000-0000-000005000000}"/>
    <cellStyle name="20% - アクセント 5 2" xfId="7" xr:uid="{00000000-0005-0000-0000-000006000000}"/>
    <cellStyle name="20% - アクセント 6 2" xfId="8" xr:uid="{00000000-0005-0000-0000-000007000000}"/>
    <cellStyle name="40% - アクセント 1 2" xfId="9" xr:uid="{00000000-0005-0000-0000-000008000000}"/>
    <cellStyle name="40% - アクセント 2 2" xfId="10" xr:uid="{00000000-0005-0000-0000-000009000000}"/>
    <cellStyle name="40% - アクセント 3 2" xfId="11" xr:uid="{00000000-0005-0000-0000-00000A000000}"/>
    <cellStyle name="40% - アクセント 4 2" xfId="12" xr:uid="{00000000-0005-0000-0000-00000B000000}"/>
    <cellStyle name="40% - アクセント 5 2" xfId="13" xr:uid="{00000000-0005-0000-0000-00000C000000}"/>
    <cellStyle name="40% - アクセント 6 2" xfId="14" xr:uid="{00000000-0005-0000-0000-00000D000000}"/>
    <cellStyle name="500代価" xfId="15" xr:uid="{00000000-0005-0000-0000-00000E000000}"/>
    <cellStyle name="500代価 2" xfId="16" xr:uid="{00000000-0005-0000-0000-00000F000000}"/>
    <cellStyle name="60% - アクセント 1 2" xfId="17" xr:uid="{00000000-0005-0000-0000-000010000000}"/>
    <cellStyle name="60% - アクセント 2 2" xfId="18" xr:uid="{00000000-0005-0000-0000-000011000000}"/>
    <cellStyle name="60% - アクセント 3 2" xfId="19" xr:uid="{00000000-0005-0000-0000-000012000000}"/>
    <cellStyle name="60% - アクセント 4 2" xfId="20" xr:uid="{00000000-0005-0000-0000-000013000000}"/>
    <cellStyle name="60% - アクセント 5 2" xfId="21" xr:uid="{00000000-0005-0000-0000-000014000000}"/>
    <cellStyle name="60% - アクセント 6 2" xfId="22" xr:uid="{00000000-0005-0000-0000-000015000000}"/>
    <cellStyle name="Calc Currency (0)" xfId="23" xr:uid="{00000000-0005-0000-0000-000016000000}"/>
    <cellStyle name="Comma [0]_laroux" xfId="24" xr:uid="{00000000-0005-0000-0000-000017000000}"/>
    <cellStyle name="Comma_laroux" xfId="25" xr:uid="{00000000-0005-0000-0000-000018000000}"/>
    <cellStyle name="Currency [0]_laroux" xfId="26" xr:uid="{00000000-0005-0000-0000-000019000000}"/>
    <cellStyle name="Currency_laroux" xfId="27" xr:uid="{00000000-0005-0000-0000-00001A000000}"/>
    <cellStyle name="Grey" xfId="28" xr:uid="{00000000-0005-0000-0000-00001B000000}"/>
    <cellStyle name="Header1" xfId="29" xr:uid="{00000000-0005-0000-0000-00001C000000}"/>
    <cellStyle name="Header2" xfId="30" xr:uid="{00000000-0005-0000-0000-00001D000000}"/>
    <cellStyle name="Input [yellow]" xfId="31" xr:uid="{00000000-0005-0000-0000-00001E000000}"/>
    <cellStyle name="NAKA" xfId="32" xr:uid="{00000000-0005-0000-0000-00001F000000}"/>
    <cellStyle name="Normal - Style1" xfId="33" xr:uid="{00000000-0005-0000-0000-000020000000}"/>
    <cellStyle name="Normal_#18-Internet" xfId="34" xr:uid="{00000000-0005-0000-0000-000021000000}"/>
    <cellStyle name="Percent [2]" xfId="35" xr:uid="{00000000-0005-0000-0000-000022000000}"/>
    <cellStyle name="subhead" xfId="36" xr:uid="{00000000-0005-0000-0000-000023000000}"/>
    <cellStyle name="アクセント 1 2" xfId="37" xr:uid="{00000000-0005-0000-0000-000024000000}"/>
    <cellStyle name="アクセント 2 2" xfId="38" xr:uid="{00000000-0005-0000-0000-000025000000}"/>
    <cellStyle name="アクセント 3 2" xfId="39" xr:uid="{00000000-0005-0000-0000-000026000000}"/>
    <cellStyle name="アクセント 4 2" xfId="40" xr:uid="{00000000-0005-0000-0000-000027000000}"/>
    <cellStyle name="アクセント 5 2" xfId="41" xr:uid="{00000000-0005-0000-0000-000028000000}"/>
    <cellStyle name="アクセント 6 2" xfId="42" xr:uid="{00000000-0005-0000-0000-000029000000}"/>
    <cellStyle name="タイトル 2" xfId="43" xr:uid="{00000000-0005-0000-0000-00002A000000}"/>
    <cellStyle name="チェック セル 2" xfId="44" xr:uid="{00000000-0005-0000-0000-00002B000000}"/>
    <cellStyle name="どちらでもない 2" xfId="45" xr:uid="{00000000-0005-0000-0000-00002C000000}"/>
    <cellStyle name="パーセント" xfId="46" builtinId="5"/>
    <cellStyle name="パーセント 2" xfId="47" xr:uid="{00000000-0005-0000-0000-00002E000000}"/>
    <cellStyle name="パーセント 3" xfId="81" xr:uid="{00000000-0005-0000-0000-00002F000000}"/>
    <cellStyle name="パーセント 4" xfId="78" xr:uid="{00000000-0005-0000-0000-000030000000}"/>
    <cellStyle name="メモ 2" xfId="48" xr:uid="{00000000-0005-0000-0000-000031000000}"/>
    <cellStyle name="リンク セル 2" xfId="49" xr:uid="{00000000-0005-0000-0000-000032000000}"/>
    <cellStyle name="悪い 2" xfId="50" xr:uid="{00000000-0005-0000-0000-000033000000}"/>
    <cellStyle name="計算 2" xfId="51" xr:uid="{00000000-0005-0000-0000-000034000000}"/>
    <cellStyle name="警告文 2" xfId="52" xr:uid="{00000000-0005-0000-0000-000035000000}"/>
    <cellStyle name="桁区切り" xfId="53" builtinId="6"/>
    <cellStyle name="桁区切り [0.0]" xfId="54" xr:uid="{00000000-0005-0000-0000-000037000000}"/>
    <cellStyle name="桁区切り 2" xfId="55" xr:uid="{00000000-0005-0000-0000-000038000000}"/>
    <cellStyle name="桁区切り 3" xfId="56" xr:uid="{00000000-0005-0000-0000-000039000000}"/>
    <cellStyle name="桁区切り 3 3" xfId="74" xr:uid="{00000000-0005-0000-0000-00003A000000}"/>
    <cellStyle name="桁区切り 4" xfId="79" xr:uid="{00000000-0005-0000-0000-00003B000000}"/>
    <cellStyle name="桁区切り 4 2" xfId="80" xr:uid="{00000000-0005-0000-0000-00003C000000}"/>
    <cellStyle name="桁区切り 5" xfId="77" xr:uid="{00000000-0005-0000-0000-00003D000000}"/>
    <cellStyle name="見出し 1 2" xfId="57" xr:uid="{00000000-0005-0000-0000-00003E000000}"/>
    <cellStyle name="見出し 2 2" xfId="58" xr:uid="{00000000-0005-0000-0000-00003F000000}"/>
    <cellStyle name="見出し 3 2" xfId="59" xr:uid="{00000000-0005-0000-0000-000040000000}"/>
    <cellStyle name="見出し 4 2" xfId="60" xr:uid="{00000000-0005-0000-0000-000041000000}"/>
    <cellStyle name="集計 2" xfId="61" xr:uid="{00000000-0005-0000-0000-000042000000}"/>
    <cellStyle name="出力 2" xfId="62" xr:uid="{00000000-0005-0000-0000-000043000000}"/>
    <cellStyle name="春" xfId="63" xr:uid="{00000000-0005-0000-0000-000044000000}"/>
    <cellStyle name="説明文 2" xfId="64" xr:uid="{00000000-0005-0000-0000-000045000000}"/>
    <cellStyle name="単価表" xfId="65" xr:uid="{00000000-0005-0000-0000-000046000000}"/>
    <cellStyle name="帳票" xfId="66" xr:uid="{00000000-0005-0000-0000-000047000000}"/>
    <cellStyle name="入力 2" xfId="67" xr:uid="{00000000-0005-0000-0000-000048000000}"/>
    <cellStyle name="標準" xfId="0" builtinId="0"/>
    <cellStyle name="標準 2" xfId="68" xr:uid="{00000000-0005-0000-0000-00004A000000}"/>
    <cellStyle name="標準 2 2" xfId="69" xr:uid="{00000000-0005-0000-0000-00004B000000}"/>
    <cellStyle name="標準 2 2 2" xfId="73" xr:uid="{00000000-0005-0000-0000-00004C000000}"/>
    <cellStyle name="標準 3" xfId="70" xr:uid="{00000000-0005-0000-0000-00004D000000}"/>
    <cellStyle name="標準 4" xfId="75" xr:uid="{00000000-0005-0000-0000-00004E000000}"/>
    <cellStyle name="標準 5" xfId="82" xr:uid="{00000000-0005-0000-0000-00004F000000}"/>
    <cellStyle name="標準 6" xfId="83" xr:uid="{0471F24D-9449-41E1-8F38-7228BB499392}"/>
    <cellStyle name="標準 9" xfId="76" xr:uid="{00000000-0005-0000-0000-000050000000}"/>
    <cellStyle name="未定義" xfId="71" xr:uid="{00000000-0005-0000-0000-000051000000}"/>
    <cellStyle name="良い 2" xfId="72" xr:uid="{00000000-0005-0000-0000-00005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01\&#25152;&#23646;\DOCUME~1\NAOKI_~1\LOCALS~1\Temp\notesFFF692\&#31309;&#31639;&#26360;&#12288;H18\&#65320;18&#26989;&#21209;\0A&#22823;&#20998;&#30476;\&#30476;&#22303;&#26408;\H18&#20057;&#21407;&#22320;&#21306;\H15\H15\H15\&#12381;&#12398;&#20182;&#35211;&#31309;\H13&#24314;~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単価"/>
      <sheetName val="道路構造物"/>
      <sheetName val="1"/>
      <sheetName val="2"/>
      <sheetName val="3"/>
      <sheetName val="4"/>
      <sheetName val="5"/>
      <sheetName val="6"/>
      <sheetName val="7"/>
      <sheetName val="8"/>
      <sheetName val="10"/>
      <sheetName val="9"/>
      <sheetName val="11"/>
      <sheetName val="13"/>
      <sheetName val="12"/>
      <sheetName val="14"/>
      <sheetName val="15"/>
      <sheetName val="16"/>
      <sheetName val="17"/>
      <sheetName val="18"/>
      <sheetName val="19"/>
      <sheetName val="20"/>
      <sheetName val="21"/>
      <sheetName val="22"/>
      <sheetName val="砂防調査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全地連他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for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5BABA-0340-495B-8ECA-5480986C9585}">
  <sheetPr>
    <tabColor theme="6"/>
  </sheetPr>
  <dimension ref="A1:I63"/>
  <sheetViews>
    <sheetView showZeros="0" tabSelected="1" view="pageBreakPreview" zoomScaleNormal="70" zoomScaleSheetLayoutView="100" workbookViewId="0">
      <selection activeCell="A3" sqref="A3:B4"/>
    </sheetView>
  </sheetViews>
  <sheetFormatPr defaultColWidth="9" defaultRowHeight="15.9" customHeight="1"/>
  <cols>
    <col min="1" max="1" width="11.6640625" style="45" bestFit="1" customWidth="1"/>
    <col min="2" max="2" width="26.33203125" style="45" customWidth="1"/>
    <col min="3" max="3" width="21.88671875" style="45" bestFit="1" customWidth="1"/>
    <col min="4" max="4" width="5.6640625" style="45" customWidth="1"/>
    <col min="5" max="5" width="2.33203125" style="45" bestFit="1" customWidth="1"/>
    <col min="6" max="6" width="7.44140625" style="45" customWidth="1"/>
    <col min="7" max="7" width="2.33203125" style="45" bestFit="1" customWidth="1"/>
    <col min="8" max="8" width="18.88671875" style="45" customWidth="1"/>
    <col min="9" max="16384" width="9" style="45"/>
  </cols>
  <sheetData>
    <row r="1" spans="1:8" ht="23.4">
      <c r="A1" s="39"/>
      <c r="B1" s="40"/>
      <c r="C1" s="40"/>
      <c r="D1" s="40"/>
      <c r="E1" s="40"/>
      <c r="F1" s="41"/>
      <c r="G1" s="41"/>
      <c r="H1" s="233"/>
    </row>
    <row r="2" spans="1:8" ht="21">
      <c r="A2" s="185" t="s">
        <v>83</v>
      </c>
      <c r="B2" s="186"/>
      <c r="C2" s="186"/>
      <c r="D2" s="186"/>
      <c r="E2" s="186"/>
      <c r="F2" s="186"/>
      <c r="G2" s="186"/>
      <c r="H2" s="234"/>
    </row>
    <row r="3" spans="1:8" ht="15.75" customHeight="1">
      <c r="A3" s="257" t="str">
        <f>歩掛調書!A3</f>
        <v>交野市農業用ため池ハザードマップ作成業務</v>
      </c>
      <c r="B3" s="258"/>
      <c r="C3" s="46"/>
      <c r="D3" s="46"/>
      <c r="E3" s="46"/>
      <c r="F3" s="46"/>
      <c r="G3" s="46"/>
      <c r="H3" s="234"/>
    </row>
    <row r="4" spans="1:8" ht="15.75" customHeight="1">
      <c r="A4" s="259"/>
      <c r="B4" s="260"/>
      <c r="C4" s="235"/>
      <c r="D4" s="235"/>
      <c r="E4" s="235"/>
      <c r="F4" s="235"/>
      <c r="G4" s="235"/>
      <c r="H4" s="236"/>
    </row>
    <row r="5" spans="1:8" s="81" customFormat="1" ht="33" customHeight="1">
      <c r="A5" s="76" t="s">
        <v>35</v>
      </c>
      <c r="B5" s="171" t="s">
        <v>7</v>
      </c>
      <c r="C5" s="171" t="s">
        <v>8</v>
      </c>
      <c r="D5" s="78" t="s">
        <v>0</v>
      </c>
      <c r="E5" s="261" t="s">
        <v>31</v>
      </c>
      <c r="F5" s="262"/>
      <c r="G5" s="263"/>
      <c r="H5" s="180" t="s">
        <v>76</v>
      </c>
    </row>
    <row r="6" spans="1:8" s="38" customFormat="1" ht="13.2" customHeight="1">
      <c r="A6" s="264" t="s">
        <v>75</v>
      </c>
      <c r="B6" s="266"/>
      <c r="C6" s="266"/>
      <c r="D6" s="266"/>
      <c r="E6" s="103"/>
      <c r="F6" s="268"/>
      <c r="G6" s="104"/>
      <c r="H6" s="302"/>
    </row>
    <row r="7" spans="1:8" s="38" customFormat="1" ht="13.2" customHeight="1">
      <c r="A7" s="265"/>
      <c r="B7" s="267"/>
      <c r="C7" s="267"/>
      <c r="D7" s="267"/>
      <c r="E7" s="175"/>
      <c r="F7" s="269"/>
      <c r="G7" s="60"/>
      <c r="H7" s="303"/>
    </row>
    <row r="8" spans="1:8" s="38" customFormat="1" ht="13.2" customHeight="1">
      <c r="A8" s="249"/>
      <c r="B8" s="251" t="str">
        <f>歩掛調書!A6</f>
        <v>1. 計画準備</v>
      </c>
      <c r="C8" s="253"/>
      <c r="D8" s="255" t="str">
        <f>歩掛調書!B6</f>
        <v>式</v>
      </c>
      <c r="E8" s="106"/>
      <c r="F8" s="107"/>
      <c r="G8" s="94"/>
      <c r="H8" s="304"/>
    </row>
    <row r="9" spans="1:8" s="38" customFormat="1" ht="13.2" customHeight="1">
      <c r="A9" s="250"/>
      <c r="B9" s="252"/>
      <c r="C9" s="254"/>
      <c r="D9" s="256"/>
      <c r="E9" s="108"/>
      <c r="F9" s="109">
        <f>歩掛調書!C6</f>
        <v>1</v>
      </c>
      <c r="G9" s="95"/>
      <c r="H9" s="305"/>
    </row>
    <row r="10" spans="1:8" s="38" customFormat="1" ht="13.2" customHeight="1">
      <c r="A10" s="249"/>
      <c r="B10" s="251" t="str">
        <f>歩掛調書!A7</f>
        <v>2. 資料収集及び整理</v>
      </c>
      <c r="C10" s="251"/>
      <c r="D10" s="255" t="str">
        <f>歩掛調書!B7</f>
        <v>箇所</v>
      </c>
      <c r="E10" s="106"/>
      <c r="F10" s="107"/>
      <c r="G10" s="94"/>
      <c r="H10" s="274"/>
    </row>
    <row r="11" spans="1:8" s="38" customFormat="1" ht="13.2" customHeight="1">
      <c r="A11" s="250"/>
      <c r="B11" s="252"/>
      <c r="C11" s="252"/>
      <c r="D11" s="256"/>
      <c r="E11" s="110"/>
      <c r="F11" s="111">
        <f>歩掛調書!C7</f>
        <v>1</v>
      </c>
      <c r="G11" s="49"/>
      <c r="H11" s="275"/>
    </row>
    <row r="12" spans="1:8" s="38" customFormat="1" ht="13.2" customHeight="1">
      <c r="A12" s="249"/>
      <c r="B12" s="251" t="str">
        <f>歩掛調書!A8</f>
        <v>3. 現地調査</v>
      </c>
      <c r="C12" s="251"/>
      <c r="D12" s="255" t="str">
        <f>歩掛調書!B8</f>
        <v>箇所</v>
      </c>
      <c r="E12" s="106"/>
      <c r="F12" s="107"/>
      <c r="G12" s="94"/>
      <c r="H12" s="274"/>
    </row>
    <row r="13" spans="1:8" s="38" customFormat="1" ht="13.2" customHeight="1">
      <c r="A13" s="250"/>
      <c r="B13" s="252"/>
      <c r="C13" s="252"/>
      <c r="D13" s="256"/>
      <c r="E13" s="110"/>
      <c r="F13" s="111">
        <f>歩掛調書!C8</f>
        <v>1</v>
      </c>
      <c r="G13" s="49"/>
      <c r="H13" s="275"/>
    </row>
    <row r="14" spans="1:8" s="38" customFormat="1" ht="13.2" customHeight="1">
      <c r="A14" s="249"/>
      <c r="B14" s="251" t="str">
        <f>歩掛調書!A9</f>
        <v>4. 浸水想定区域の検討</v>
      </c>
      <c r="C14" s="270"/>
      <c r="D14" s="255" t="s">
        <v>57</v>
      </c>
      <c r="E14" s="108"/>
      <c r="F14" s="109"/>
      <c r="G14" s="95"/>
      <c r="H14" s="306"/>
    </row>
    <row r="15" spans="1:8" s="38" customFormat="1" ht="13.2" customHeight="1">
      <c r="A15" s="250"/>
      <c r="B15" s="252"/>
      <c r="C15" s="267"/>
      <c r="D15" s="256"/>
      <c r="E15" s="110"/>
      <c r="F15" s="111">
        <v>1</v>
      </c>
      <c r="G15" s="49"/>
      <c r="H15" s="303"/>
    </row>
    <row r="16" spans="1:8" s="38" customFormat="1" ht="13.2" customHeight="1">
      <c r="A16" s="249"/>
      <c r="B16" s="251" t="str">
        <f>歩掛調書!A10</f>
        <v>　4.1 氾濫原モデル作成</v>
      </c>
      <c r="C16" s="251"/>
      <c r="D16" s="255" t="str">
        <f>歩掛調書!B10</f>
        <v>箇所</v>
      </c>
      <c r="E16" s="106"/>
      <c r="F16" s="107"/>
      <c r="G16" s="94"/>
      <c r="H16" s="274"/>
    </row>
    <row r="17" spans="1:8" s="38" customFormat="1" ht="13.2" customHeight="1">
      <c r="A17" s="250"/>
      <c r="B17" s="252"/>
      <c r="C17" s="252"/>
      <c r="D17" s="256"/>
      <c r="E17" s="110"/>
      <c r="F17" s="111">
        <f>歩掛調書!C10</f>
        <v>1</v>
      </c>
      <c r="G17" s="49"/>
      <c r="H17" s="275"/>
    </row>
    <row r="18" spans="1:8" s="38" customFormat="1" ht="13.2" customHeight="1">
      <c r="A18" s="249"/>
      <c r="B18" s="251" t="str">
        <f>歩掛調書!A11</f>
        <v>　4.2 破堤モデル作成</v>
      </c>
      <c r="C18" s="270"/>
      <c r="D18" s="255" t="str">
        <f>歩掛調書!B11</f>
        <v>箇所</v>
      </c>
      <c r="E18" s="106"/>
      <c r="F18" s="107"/>
      <c r="G18" s="94"/>
      <c r="H18" s="306"/>
    </row>
    <row r="19" spans="1:8" s="38" customFormat="1" ht="13.2" customHeight="1">
      <c r="A19" s="250"/>
      <c r="B19" s="252"/>
      <c r="C19" s="267"/>
      <c r="D19" s="256"/>
      <c r="E19" s="110"/>
      <c r="F19" s="111">
        <f>歩掛調書!C11</f>
        <v>1</v>
      </c>
      <c r="G19" s="49"/>
      <c r="H19" s="303"/>
    </row>
    <row r="20" spans="1:8" s="38" customFormat="1" ht="13.2" customHeight="1">
      <c r="A20" s="249"/>
      <c r="B20" s="251" t="str">
        <f>歩掛調書!A12</f>
        <v>　4.3 氾濫シミュレーション</v>
      </c>
      <c r="C20" s="270"/>
      <c r="D20" s="255" t="str">
        <f>歩掛調書!B12</f>
        <v>箇所</v>
      </c>
      <c r="E20" s="106"/>
      <c r="F20" s="107"/>
      <c r="G20" s="94"/>
      <c r="H20" s="306"/>
    </row>
    <row r="21" spans="1:8" s="38" customFormat="1" ht="13.2" customHeight="1">
      <c r="A21" s="250"/>
      <c r="B21" s="252"/>
      <c r="C21" s="267"/>
      <c r="D21" s="256"/>
      <c r="E21" s="110"/>
      <c r="F21" s="111">
        <f>歩掛調書!C12</f>
        <v>1</v>
      </c>
      <c r="G21" s="49"/>
      <c r="H21" s="303"/>
    </row>
    <row r="22" spans="1:8" s="38" customFormat="1" ht="13.2" customHeight="1">
      <c r="A22" s="249"/>
      <c r="B22" s="251" t="str">
        <f>歩掛調書!A13</f>
        <v>　4.4 浸水想定区域図作成</v>
      </c>
      <c r="C22" s="270"/>
      <c r="D22" s="255" t="str">
        <f>歩掛調書!B13</f>
        <v>箇所</v>
      </c>
      <c r="E22" s="106"/>
      <c r="F22" s="107"/>
      <c r="G22" s="94"/>
      <c r="H22" s="306"/>
    </row>
    <row r="23" spans="1:8" s="38" customFormat="1" ht="13.2" customHeight="1">
      <c r="A23" s="250"/>
      <c r="B23" s="252"/>
      <c r="C23" s="267"/>
      <c r="D23" s="256"/>
      <c r="E23" s="110"/>
      <c r="F23" s="111">
        <f>歩掛調書!C13</f>
        <v>1</v>
      </c>
      <c r="G23" s="49"/>
      <c r="H23" s="303"/>
    </row>
    <row r="24" spans="1:8" s="38" customFormat="1" ht="13.2" customHeight="1">
      <c r="A24" s="271"/>
      <c r="B24" s="251" t="str">
        <f>歩掛調書!A14</f>
        <v>5. ハザードマップ原案作成</v>
      </c>
      <c r="C24" s="251"/>
      <c r="D24" s="255" t="str">
        <f>歩掛調書!B14</f>
        <v>箇所</v>
      </c>
      <c r="E24" s="106"/>
      <c r="F24" s="107"/>
      <c r="G24" s="94"/>
      <c r="H24" s="274"/>
    </row>
    <row r="25" spans="1:8" s="38" customFormat="1" ht="13.2" customHeight="1">
      <c r="A25" s="265"/>
      <c r="B25" s="252"/>
      <c r="C25" s="252"/>
      <c r="D25" s="256"/>
      <c r="E25" s="110"/>
      <c r="F25" s="111">
        <f>歩掛調書!C14</f>
        <v>1</v>
      </c>
      <c r="G25" s="49"/>
      <c r="H25" s="275"/>
    </row>
    <row r="26" spans="1:8" s="38" customFormat="1" ht="13.2" customHeight="1">
      <c r="A26" s="271"/>
      <c r="B26" s="251" t="str">
        <f>歩掛調書!A15</f>
        <v>6. 住民説明会運営支援</v>
      </c>
      <c r="C26" s="251"/>
      <c r="D26" s="255" t="s">
        <v>66</v>
      </c>
      <c r="E26" s="108"/>
      <c r="F26" s="109"/>
      <c r="G26" s="95"/>
      <c r="H26" s="274"/>
    </row>
    <row r="27" spans="1:8" s="38" customFormat="1" ht="13.2" customHeight="1">
      <c r="A27" s="265"/>
      <c r="B27" s="252"/>
      <c r="C27" s="252"/>
      <c r="D27" s="256"/>
      <c r="E27" s="110"/>
      <c r="F27" s="111">
        <f>歩掛調書!C15</f>
        <v>1</v>
      </c>
      <c r="G27" s="49"/>
      <c r="H27" s="275"/>
    </row>
    <row r="28" spans="1:8" s="38" customFormat="1" ht="13.2" customHeight="1">
      <c r="A28" s="271"/>
      <c r="B28" s="251" t="str">
        <f>歩掛調書!A16</f>
        <v>7. 報告書作成</v>
      </c>
      <c r="C28" s="251"/>
      <c r="D28" s="255" t="s">
        <v>57</v>
      </c>
      <c r="E28" s="106"/>
      <c r="F28" s="107"/>
      <c r="G28" s="94"/>
      <c r="H28" s="274"/>
    </row>
    <row r="29" spans="1:8" s="38" customFormat="1" ht="13.2" customHeight="1">
      <c r="A29" s="265"/>
      <c r="B29" s="252"/>
      <c r="C29" s="252"/>
      <c r="D29" s="256"/>
      <c r="E29" s="110"/>
      <c r="F29" s="111">
        <f>歩掛調書!C16</f>
        <v>1</v>
      </c>
      <c r="G29" s="49"/>
      <c r="H29" s="275"/>
    </row>
    <row r="30" spans="1:8" s="38" customFormat="1" ht="13.2" customHeight="1">
      <c r="A30" s="271"/>
      <c r="B30" s="251" t="str">
        <f>歩掛調書!A17</f>
        <v>8. 打ち合わせ協議</v>
      </c>
      <c r="C30" s="251"/>
      <c r="D30" s="255" t="str">
        <f>歩掛調書!B17</f>
        <v>式</v>
      </c>
      <c r="E30" s="106"/>
      <c r="F30" s="107"/>
      <c r="G30" s="94"/>
      <c r="H30" s="274"/>
    </row>
    <row r="31" spans="1:8" s="38" customFormat="1" ht="13.2" customHeight="1">
      <c r="A31" s="265"/>
      <c r="B31" s="252"/>
      <c r="C31" s="252"/>
      <c r="D31" s="256"/>
      <c r="E31" s="110"/>
      <c r="F31" s="111">
        <f>歩掛調書!C17</f>
        <v>1</v>
      </c>
      <c r="G31" s="49"/>
      <c r="H31" s="275"/>
    </row>
    <row r="32" spans="1:8" s="38" customFormat="1" ht="13.2" customHeight="1">
      <c r="A32" s="284" t="s">
        <v>9</v>
      </c>
      <c r="B32" s="285"/>
      <c r="C32" s="285"/>
      <c r="D32" s="285"/>
      <c r="E32" s="187"/>
      <c r="F32" s="272"/>
      <c r="G32" s="188"/>
      <c r="H32" s="274"/>
    </row>
    <row r="33" spans="1:8" s="38" customFormat="1" ht="13.2" customHeight="1">
      <c r="A33" s="277"/>
      <c r="B33" s="279"/>
      <c r="C33" s="279"/>
      <c r="D33" s="279"/>
      <c r="E33" s="177"/>
      <c r="F33" s="273"/>
      <c r="G33" s="116"/>
      <c r="H33" s="275"/>
    </row>
    <row r="34" spans="1:8" s="38" customFormat="1" ht="13.2" customHeight="1">
      <c r="A34" s="276"/>
      <c r="B34" s="278" t="s">
        <v>45</v>
      </c>
      <c r="C34" s="278"/>
      <c r="D34" s="280" t="s">
        <v>44</v>
      </c>
      <c r="E34" s="178"/>
      <c r="F34" s="118"/>
      <c r="G34" s="96"/>
      <c r="H34" s="274"/>
    </row>
    <row r="35" spans="1:8" s="38" customFormat="1" ht="13.2" customHeight="1">
      <c r="A35" s="277"/>
      <c r="B35" s="279"/>
      <c r="C35" s="279"/>
      <c r="D35" s="281"/>
      <c r="E35" s="119"/>
      <c r="F35" s="120">
        <v>1</v>
      </c>
      <c r="G35" s="97"/>
      <c r="H35" s="275"/>
    </row>
    <row r="36" spans="1:8" s="38" customFormat="1" ht="13.2" customHeight="1">
      <c r="A36" s="282"/>
      <c r="B36" s="278" t="s">
        <v>55</v>
      </c>
      <c r="C36" s="278"/>
      <c r="D36" s="280" t="s">
        <v>56</v>
      </c>
      <c r="E36" s="178"/>
      <c r="F36" s="121"/>
      <c r="G36" s="98"/>
      <c r="H36" s="274"/>
    </row>
    <row r="37" spans="1:8" s="38" customFormat="1" ht="13.2" customHeight="1">
      <c r="A37" s="283"/>
      <c r="B37" s="279"/>
      <c r="C37" s="279"/>
      <c r="D37" s="281"/>
      <c r="E37" s="179"/>
      <c r="F37" s="123"/>
      <c r="G37" s="99"/>
      <c r="H37" s="275"/>
    </row>
    <row r="38" spans="1:8" s="38" customFormat="1" ht="13.2" customHeight="1">
      <c r="A38" s="288"/>
      <c r="B38" s="278" t="s">
        <v>58</v>
      </c>
      <c r="C38" s="290"/>
      <c r="D38" s="280" t="s">
        <v>59</v>
      </c>
      <c r="E38" s="119"/>
      <c r="F38" s="124"/>
      <c r="G38" s="100"/>
      <c r="H38" s="274"/>
    </row>
    <row r="39" spans="1:8" s="38" customFormat="1" ht="13.2" customHeight="1">
      <c r="A39" s="289"/>
      <c r="B39" s="279"/>
      <c r="C39" s="291"/>
      <c r="D39" s="281"/>
      <c r="E39" s="179"/>
      <c r="F39" s="125">
        <v>1</v>
      </c>
      <c r="G39" s="101"/>
      <c r="H39" s="275"/>
    </row>
    <row r="40" spans="1:8" s="38" customFormat="1" ht="13.2" customHeight="1">
      <c r="A40" s="271" t="s">
        <v>36</v>
      </c>
      <c r="B40" s="251"/>
      <c r="C40" s="251"/>
      <c r="D40" s="251"/>
      <c r="E40" s="172"/>
      <c r="F40" s="286"/>
      <c r="G40" s="129"/>
      <c r="H40" s="274"/>
    </row>
    <row r="41" spans="1:8" s="38" customFormat="1" ht="13.2" customHeight="1">
      <c r="A41" s="265"/>
      <c r="B41" s="252"/>
      <c r="C41" s="252"/>
      <c r="D41" s="252"/>
      <c r="E41" s="173"/>
      <c r="F41" s="287"/>
      <c r="G41" s="131"/>
      <c r="H41" s="275"/>
    </row>
    <row r="42" spans="1:8" s="38" customFormat="1" ht="13.2" customHeight="1">
      <c r="A42" s="271"/>
      <c r="B42" s="251" t="s">
        <v>10</v>
      </c>
      <c r="C42" s="251" t="s">
        <v>11</v>
      </c>
      <c r="D42" s="253" t="s">
        <v>12</v>
      </c>
      <c r="E42" s="132"/>
      <c r="F42" s="133"/>
      <c r="G42" s="89"/>
      <c r="H42" s="274"/>
    </row>
    <row r="43" spans="1:8" s="38" customFormat="1" ht="13.2" customHeight="1">
      <c r="A43" s="265"/>
      <c r="B43" s="252"/>
      <c r="C43" s="252"/>
      <c r="D43" s="254"/>
      <c r="E43" s="132"/>
      <c r="F43" s="133">
        <v>1</v>
      </c>
      <c r="G43" s="89"/>
      <c r="H43" s="275"/>
    </row>
    <row r="44" spans="1:8" s="38" customFormat="1" ht="13.2" customHeight="1">
      <c r="A44" s="271" t="s">
        <v>13</v>
      </c>
      <c r="B44" s="251"/>
      <c r="C44" s="251"/>
      <c r="D44" s="253" t="s">
        <v>12</v>
      </c>
      <c r="E44" s="134"/>
      <c r="F44" s="135"/>
      <c r="G44" s="102"/>
      <c r="H44" s="274"/>
    </row>
    <row r="45" spans="1:8" s="38" customFormat="1" ht="13.2" customHeight="1">
      <c r="A45" s="265"/>
      <c r="B45" s="252"/>
      <c r="C45" s="252"/>
      <c r="D45" s="254"/>
      <c r="E45" s="136"/>
      <c r="F45" s="137">
        <v>1</v>
      </c>
      <c r="G45" s="90"/>
      <c r="H45" s="275"/>
    </row>
    <row r="46" spans="1:8" s="38" customFormat="1" ht="13.2" customHeight="1">
      <c r="A46" s="271"/>
      <c r="B46" s="251" t="s">
        <v>14</v>
      </c>
      <c r="C46" s="251" t="s">
        <v>15</v>
      </c>
      <c r="D46" s="253" t="s">
        <v>12</v>
      </c>
      <c r="E46" s="132"/>
      <c r="F46" s="133"/>
      <c r="G46" s="89"/>
      <c r="H46" s="274"/>
    </row>
    <row r="47" spans="1:8" s="38" customFormat="1" ht="13.2" customHeight="1">
      <c r="A47" s="265"/>
      <c r="B47" s="252"/>
      <c r="C47" s="252"/>
      <c r="D47" s="292"/>
      <c r="E47" s="132"/>
      <c r="F47" s="133">
        <v>1</v>
      </c>
      <c r="G47" s="89"/>
      <c r="H47" s="275"/>
    </row>
    <row r="48" spans="1:8" s="4" customFormat="1" ht="13.2" customHeight="1">
      <c r="A48" s="271" t="s">
        <v>16</v>
      </c>
      <c r="B48" s="251"/>
      <c r="C48" s="251"/>
      <c r="D48" s="251"/>
      <c r="E48" s="172"/>
      <c r="F48" s="295"/>
      <c r="G48" s="138"/>
      <c r="H48" s="274"/>
    </row>
    <row r="49" spans="1:9" s="4" customFormat="1" ht="13.2" customHeight="1">
      <c r="A49" s="265"/>
      <c r="B49" s="252"/>
      <c r="C49" s="252"/>
      <c r="D49" s="252"/>
      <c r="E49" s="173"/>
      <c r="F49" s="296"/>
      <c r="G49" s="139"/>
      <c r="H49" s="275"/>
    </row>
    <row r="50" spans="1:9" s="4" customFormat="1" ht="13.2" customHeight="1">
      <c r="A50" s="271" t="s">
        <v>17</v>
      </c>
      <c r="B50" s="251"/>
      <c r="C50" s="251"/>
      <c r="D50" s="251"/>
      <c r="E50" s="172"/>
      <c r="F50" s="293"/>
      <c r="G50" s="140"/>
      <c r="H50" s="274"/>
    </row>
    <row r="51" spans="1:9" s="4" customFormat="1" ht="13.2" customHeight="1">
      <c r="A51" s="265"/>
      <c r="B51" s="252"/>
      <c r="C51" s="252"/>
      <c r="D51" s="252"/>
      <c r="E51" s="173"/>
      <c r="F51" s="294"/>
      <c r="G51" s="92"/>
      <c r="H51" s="275"/>
    </row>
    <row r="52" spans="1:9" s="4" customFormat="1" ht="13.2" customHeight="1">
      <c r="A52" s="271" t="s">
        <v>19</v>
      </c>
      <c r="B52" s="270"/>
      <c r="C52" s="270"/>
      <c r="D52" s="253" t="s">
        <v>20</v>
      </c>
      <c r="E52" s="134"/>
      <c r="F52" s="300">
        <v>10</v>
      </c>
      <c r="G52" s="138"/>
      <c r="H52" s="274"/>
    </row>
    <row r="53" spans="1:9" s="4" customFormat="1" ht="13.2" customHeight="1">
      <c r="A53" s="265"/>
      <c r="B53" s="267"/>
      <c r="C53" s="267"/>
      <c r="D53" s="254"/>
      <c r="E53" s="136"/>
      <c r="F53" s="301"/>
      <c r="G53" s="139"/>
      <c r="H53" s="275"/>
    </row>
    <row r="54" spans="1:9" s="38" customFormat="1" ht="13.2" customHeight="1">
      <c r="A54" s="271" t="s">
        <v>21</v>
      </c>
      <c r="B54" s="270"/>
      <c r="C54" s="270"/>
      <c r="D54" s="270"/>
      <c r="E54" s="174"/>
      <c r="F54" s="293"/>
      <c r="G54" s="140"/>
      <c r="H54" s="274"/>
    </row>
    <row r="55" spans="1:9" s="38" customFormat="1" ht="13.2" customHeight="1">
      <c r="A55" s="297"/>
      <c r="B55" s="298"/>
      <c r="C55" s="298"/>
      <c r="D55" s="298"/>
      <c r="E55" s="176"/>
      <c r="F55" s="299"/>
      <c r="G55" s="143"/>
      <c r="H55" s="307"/>
    </row>
    <row r="56" spans="1:9" s="38" customFormat="1" ht="15.9" customHeight="1">
      <c r="A56" s="45"/>
      <c r="B56" s="45"/>
      <c r="C56" s="45"/>
      <c r="D56" s="45"/>
      <c r="E56" s="45"/>
      <c r="F56" s="45"/>
      <c r="G56" s="45"/>
    </row>
    <row r="57" spans="1:9" s="38" customFormat="1" ht="15.9" customHeight="1">
      <c r="A57" s="45"/>
      <c r="B57" s="45"/>
      <c r="C57" s="45"/>
      <c r="D57" s="45"/>
      <c r="E57" s="45"/>
      <c r="F57" s="45"/>
      <c r="G57" s="45"/>
    </row>
    <row r="58" spans="1:9" s="38" customFormat="1" ht="15.9" customHeight="1">
      <c r="A58" s="45"/>
      <c r="B58" s="45"/>
      <c r="C58" s="45"/>
      <c r="D58" s="45"/>
      <c r="E58" s="45"/>
      <c r="F58" s="45"/>
      <c r="G58" s="45"/>
    </row>
    <row r="59" spans="1:9" s="38" customFormat="1" ht="15.9" customHeight="1">
      <c r="A59" s="45"/>
      <c r="B59" s="45"/>
      <c r="C59" s="45"/>
      <c r="D59" s="45"/>
      <c r="E59" s="45"/>
      <c r="F59" s="45"/>
      <c r="G59" s="45"/>
    </row>
    <row r="60" spans="1:9" s="38" customFormat="1" ht="15.9" customHeight="1">
      <c r="A60" s="45"/>
      <c r="B60" s="45"/>
      <c r="C60" s="45"/>
      <c r="D60" s="45"/>
      <c r="E60" s="45"/>
      <c r="F60" s="45"/>
      <c r="G60" s="45"/>
    </row>
    <row r="61" spans="1:9" s="38" customFormat="1" ht="15.9" customHeight="1">
      <c r="A61" s="45"/>
      <c r="B61" s="45"/>
      <c r="C61" s="45"/>
      <c r="D61" s="45"/>
      <c r="E61" s="45"/>
      <c r="F61" s="45"/>
      <c r="G61" s="45"/>
      <c r="I61" s="51"/>
    </row>
    <row r="62" spans="1:9" s="38" customFormat="1" ht="15.9" customHeight="1">
      <c r="A62" s="45"/>
      <c r="B62" s="45"/>
      <c r="C62" s="45"/>
      <c r="D62" s="45"/>
      <c r="E62" s="45"/>
      <c r="F62" s="45"/>
      <c r="G62" s="45"/>
    </row>
    <row r="63" spans="1:9" s="38" customFormat="1" ht="15.9" customHeight="1">
      <c r="A63" s="45"/>
      <c r="B63" s="45"/>
      <c r="C63" s="45"/>
      <c r="D63" s="45"/>
      <c r="E63" s="45"/>
      <c r="F63" s="45"/>
      <c r="G63" s="45"/>
    </row>
  </sheetData>
  <mergeCells count="134">
    <mergeCell ref="H48:H49"/>
    <mergeCell ref="H50:H51"/>
    <mergeCell ref="H52:H53"/>
    <mergeCell ref="H54:H55"/>
    <mergeCell ref="H38:H39"/>
    <mergeCell ref="H40:H41"/>
    <mergeCell ref="H42:H43"/>
    <mergeCell ref="H44:H45"/>
    <mergeCell ref="H46:H47"/>
    <mergeCell ref="H24:H25"/>
    <mergeCell ref="H26:H27"/>
    <mergeCell ref="H28:H29"/>
    <mergeCell ref="H30:H31"/>
    <mergeCell ref="H32:H33"/>
    <mergeCell ref="H34:H35"/>
    <mergeCell ref="H6:H7"/>
    <mergeCell ref="H8:H9"/>
    <mergeCell ref="H10:H11"/>
    <mergeCell ref="H12:H13"/>
    <mergeCell ref="H14:H15"/>
    <mergeCell ref="H16:H17"/>
    <mergeCell ref="H18:H19"/>
    <mergeCell ref="H20:H21"/>
    <mergeCell ref="H22:H23"/>
    <mergeCell ref="A54:A55"/>
    <mergeCell ref="B54:B55"/>
    <mergeCell ref="C54:C55"/>
    <mergeCell ref="D54:D55"/>
    <mergeCell ref="F54:F55"/>
    <mergeCell ref="A52:A53"/>
    <mergeCell ref="B52:B53"/>
    <mergeCell ref="C52:C53"/>
    <mergeCell ref="D52:D53"/>
    <mergeCell ref="F52:F53"/>
    <mergeCell ref="A50:A51"/>
    <mergeCell ref="B50:B51"/>
    <mergeCell ref="C50:C51"/>
    <mergeCell ref="D50:D51"/>
    <mergeCell ref="F50:F51"/>
    <mergeCell ref="A48:A49"/>
    <mergeCell ref="B48:B49"/>
    <mergeCell ref="C48:C49"/>
    <mergeCell ref="D48:D49"/>
    <mergeCell ref="F48:F49"/>
    <mergeCell ref="A44:A45"/>
    <mergeCell ref="B44:B45"/>
    <mergeCell ref="C44:C45"/>
    <mergeCell ref="D44:D45"/>
    <mergeCell ref="A46:A47"/>
    <mergeCell ref="B46:B47"/>
    <mergeCell ref="C46:C47"/>
    <mergeCell ref="D46:D47"/>
    <mergeCell ref="A42:A43"/>
    <mergeCell ref="B42:B43"/>
    <mergeCell ref="C42:C43"/>
    <mergeCell ref="D42:D43"/>
    <mergeCell ref="C32:C33"/>
    <mergeCell ref="D32:D33"/>
    <mergeCell ref="A40:A41"/>
    <mergeCell ref="B40:B41"/>
    <mergeCell ref="C40:C41"/>
    <mergeCell ref="D40:D41"/>
    <mergeCell ref="F40:F41"/>
    <mergeCell ref="A38:A39"/>
    <mergeCell ref="B38:B39"/>
    <mergeCell ref="C38:C39"/>
    <mergeCell ref="D38:D39"/>
    <mergeCell ref="F32:F33"/>
    <mergeCell ref="H36:H37"/>
    <mergeCell ref="A30:A31"/>
    <mergeCell ref="B30:B31"/>
    <mergeCell ref="C30:C31"/>
    <mergeCell ref="D30:D31"/>
    <mergeCell ref="A26:A27"/>
    <mergeCell ref="B26:B27"/>
    <mergeCell ref="C26:C27"/>
    <mergeCell ref="D26:D27"/>
    <mergeCell ref="A28:A29"/>
    <mergeCell ref="B28:B29"/>
    <mergeCell ref="C28:C29"/>
    <mergeCell ref="D28:D29"/>
    <mergeCell ref="A34:A35"/>
    <mergeCell ref="B34:B35"/>
    <mergeCell ref="C34:C35"/>
    <mergeCell ref="D34:D35"/>
    <mergeCell ref="A36:A37"/>
    <mergeCell ref="B36:B37"/>
    <mergeCell ref="C36:C37"/>
    <mergeCell ref="D36:D37"/>
    <mergeCell ref="A32:A33"/>
    <mergeCell ref="B32:B33"/>
    <mergeCell ref="A22:A23"/>
    <mergeCell ref="B22:B23"/>
    <mergeCell ref="C22:C23"/>
    <mergeCell ref="D22:D23"/>
    <mergeCell ref="A24:A25"/>
    <mergeCell ref="B24:B25"/>
    <mergeCell ref="C24:C25"/>
    <mergeCell ref="D24:D25"/>
    <mergeCell ref="A18:A19"/>
    <mergeCell ref="B18:B19"/>
    <mergeCell ref="C18:C19"/>
    <mergeCell ref="D18:D19"/>
    <mergeCell ref="A20:A21"/>
    <mergeCell ref="B20:B21"/>
    <mergeCell ref="C20:C21"/>
    <mergeCell ref="D20:D21"/>
    <mergeCell ref="A14:A15"/>
    <mergeCell ref="B14:B15"/>
    <mergeCell ref="C14:C15"/>
    <mergeCell ref="D14:D15"/>
    <mergeCell ref="A16:A17"/>
    <mergeCell ref="B16:B17"/>
    <mergeCell ref="C16:C17"/>
    <mergeCell ref="D16:D17"/>
    <mergeCell ref="A10:A11"/>
    <mergeCell ref="B10:B11"/>
    <mergeCell ref="C10:C11"/>
    <mergeCell ref="D10:D11"/>
    <mergeCell ref="A12:A13"/>
    <mergeCell ref="B12:B13"/>
    <mergeCell ref="C12:C13"/>
    <mergeCell ref="D12:D13"/>
    <mergeCell ref="A8:A9"/>
    <mergeCell ref="B8:B9"/>
    <mergeCell ref="C8:C9"/>
    <mergeCell ref="D8:D9"/>
    <mergeCell ref="A3:B4"/>
    <mergeCell ref="E5:G5"/>
    <mergeCell ref="A6:A7"/>
    <mergeCell ref="B6:B7"/>
    <mergeCell ref="C6:C7"/>
    <mergeCell ref="D6:D7"/>
    <mergeCell ref="F6:F7"/>
  </mergeCells>
  <phoneticPr fontId="7"/>
  <printOptions horizontalCentered="1" verticalCentered="1" gridLinesSet="0"/>
  <pageMargins left="0.39370078740157483" right="0.39370078740157483" top="0.98425196850393704" bottom="0.39370078740157483" header="0" footer="0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T71"/>
  <sheetViews>
    <sheetView showZeros="0" view="pageBreakPreview" zoomScaleNormal="70" zoomScaleSheetLayoutView="100" workbookViewId="0">
      <selection activeCell="C47" sqref="C47:C48"/>
    </sheetView>
  </sheetViews>
  <sheetFormatPr defaultColWidth="9" defaultRowHeight="15.9" customHeight="1"/>
  <cols>
    <col min="1" max="1" width="10.21875" style="45" bestFit="1" customWidth="1"/>
    <col min="2" max="2" width="26.33203125" style="45" customWidth="1"/>
    <col min="3" max="3" width="21.88671875" style="45" bestFit="1" customWidth="1"/>
    <col min="4" max="4" width="5.6640625" style="45" customWidth="1"/>
    <col min="5" max="5" width="2.33203125" style="45" bestFit="1" customWidth="1"/>
    <col min="6" max="6" width="7.44140625" style="45" customWidth="1"/>
    <col min="7" max="7" width="2.33203125" style="45" bestFit="1" customWidth="1"/>
    <col min="8" max="8" width="2.33203125" style="45" customWidth="1"/>
    <col min="9" max="9" width="9.6640625" style="45" customWidth="1"/>
    <col min="10" max="11" width="2.33203125" style="45" bestFit="1" customWidth="1"/>
    <col min="12" max="12" width="10.6640625" style="45" customWidth="1"/>
    <col min="13" max="13" width="2.33203125" style="45" bestFit="1" customWidth="1"/>
    <col min="14" max="14" width="8.6640625" style="45" customWidth="1"/>
    <col min="15" max="15" width="9.33203125" style="45" bestFit="1" customWidth="1"/>
    <col min="16" max="16" width="3.44140625" style="45" bestFit="1" customWidth="1"/>
    <col min="17" max="17" width="2.44140625" style="45" bestFit="1" customWidth="1"/>
    <col min="18" max="18" width="5.44140625" style="45" customWidth="1"/>
    <col min="19" max="16384" width="9" style="45"/>
  </cols>
  <sheetData>
    <row r="1" spans="1:18" ht="23.4">
      <c r="A1" s="39"/>
      <c r="B1" s="40"/>
      <c r="C1" s="40"/>
      <c r="D1" s="40"/>
      <c r="E1" s="40"/>
      <c r="F1" s="41"/>
      <c r="G1" s="41"/>
      <c r="H1" s="41"/>
      <c r="I1" s="40"/>
      <c r="J1" s="40"/>
      <c r="K1" s="40"/>
      <c r="L1" s="40"/>
      <c r="M1" s="40"/>
      <c r="N1" s="40"/>
      <c r="O1" s="42"/>
      <c r="P1" s="43" t="s">
        <v>5</v>
      </c>
      <c r="Q1" s="42">
        <v>1</v>
      </c>
      <c r="R1" s="44" t="s">
        <v>6</v>
      </c>
    </row>
    <row r="2" spans="1:18" ht="21">
      <c r="A2" s="308" t="s">
        <v>77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10"/>
    </row>
    <row r="3" spans="1:18" ht="15.75" customHeight="1">
      <c r="A3" s="257" t="str">
        <f>歩掛調書!A3</f>
        <v>交野市農業用ため池ハザードマップ作成業務</v>
      </c>
      <c r="B3" s="258"/>
      <c r="C3" s="46"/>
      <c r="D3" s="46"/>
      <c r="E3" s="46"/>
      <c r="F3" s="46"/>
      <c r="G3" s="46"/>
      <c r="H3" s="46"/>
      <c r="I3" s="46"/>
      <c r="J3" s="46"/>
      <c r="K3" s="73"/>
      <c r="L3" s="61"/>
      <c r="M3" s="64"/>
      <c r="N3" s="46"/>
      <c r="O3" s="46"/>
      <c r="P3" s="61"/>
      <c r="Q3" s="46"/>
      <c r="R3" s="47"/>
    </row>
    <row r="4" spans="1:18" ht="15.75" customHeight="1">
      <c r="A4" s="259"/>
      <c r="B4" s="260"/>
      <c r="C4" s="46"/>
      <c r="D4" s="46"/>
      <c r="E4" s="46"/>
      <c r="F4" s="46"/>
      <c r="G4" s="46"/>
      <c r="H4" s="46"/>
      <c r="I4" s="46"/>
      <c r="J4" s="46"/>
      <c r="K4" s="46"/>
      <c r="L4" s="82"/>
      <c r="M4" s="61"/>
      <c r="N4" s="46"/>
      <c r="O4" s="46"/>
      <c r="P4" s="61"/>
      <c r="Q4" s="46"/>
      <c r="R4" s="47"/>
    </row>
    <row r="5" spans="1:18" s="81" customFormat="1" ht="33" customHeight="1">
      <c r="A5" s="76" t="s">
        <v>35</v>
      </c>
      <c r="B5" s="77" t="s">
        <v>7</v>
      </c>
      <c r="C5" s="77" t="s">
        <v>8</v>
      </c>
      <c r="D5" s="78" t="s">
        <v>0</v>
      </c>
      <c r="E5" s="261" t="s">
        <v>31</v>
      </c>
      <c r="F5" s="262"/>
      <c r="G5" s="263"/>
      <c r="H5" s="79"/>
      <c r="I5" s="80" t="s">
        <v>1</v>
      </c>
      <c r="J5" s="77"/>
      <c r="K5" s="80"/>
      <c r="L5" s="80" t="s">
        <v>2</v>
      </c>
      <c r="M5" s="77"/>
      <c r="N5" s="319" t="s">
        <v>3</v>
      </c>
      <c r="O5" s="320"/>
      <c r="P5" s="320"/>
      <c r="Q5" s="320"/>
      <c r="R5" s="321"/>
    </row>
    <row r="6" spans="1:18" s="38" customFormat="1" ht="15.9" customHeight="1">
      <c r="A6" s="264" t="s">
        <v>4</v>
      </c>
      <c r="B6" s="266"/>
      <c r="C6" s="266"/>
      <c r="D6" s="266"/>
      <c r="E6" s="103"/>
      <c r="F6" s="268"/>
      <c r="G6" s="104"/>
      <c r="H6" s="144"/>
      <c r="I6" s="311"/>
      <c r="J6" s="189"/>
      <c r="K6" s="190"/>
      <c r="L6" s="191">
        <f>SUM(L8+L10+L12+L16+L18+L20+L22+L24+L26+L28+L30)</f>
        <v>0</v>
      </c>
      <c r="M6" s="237"/>
      <c r="N6" s="313" t="s">
        <v>37</v>
      </c>
      <c r="O6" s="314"/>
      <c r="P6" s="314"/>
      <c r="Q6" s="314"/>
      <c r="R6" s="315"/>
    </row>
    <row r="7" spans="1:18" s="38" customFormat="1" ht="15.9" customHeight="1">
      <c r="A7" s="265"/>
      <c r="B7" s="267"/>
      <c r="C7" s="267"/>
      <c r="D7" s="267"/>
      <c r="E7" s="181"/>
      <c r="F7" s="269"/>
      <c r="G7" s="60"/>
      <c r="H7" s="145"/>
      <c r="I7" s="312"/>
      <c r="J7" s="192"/>
      <c r="K7" s="193"/>
      <c r="L7" s="194">
        <f>SUM(L9+L11+L13+L17+L19+L21+L23+L25+L27+L29+L31)</f>
        <v>1945150</v>
      </c>
      <c r="M7" s="65"/>
      <c r="N7" s="316"/>
      <c r="O7" s="317"/>
      <c r="P7" s="317"/>
      <c r="Q7" s="317"/>
      <c r="R7" s="318"/>
    </row>
    <row r="8" spans="1:18" s="38" customFormat="1" ht="15.9" customHeight="1">
      <c r="A8" s="249"/>
      <c r="B8" s="251" t="str">
        <f>歩掛調書!A6</f>
        <v>1. 計画準備</v>
      </c>
      <c r="C8" s="253"/>
      <c r="D8" s="255" t="str">
        <f>歩掛調書!B6</f>
        <v>式</v>
      </c>
      <c r="E8" s="106"/>
      <c r="F8" s="107"/>
      <c r="G8" s="94"/>
      <c r="H8" s="146"/>
      <c r="I8" s="195"/>
      <c r="J8" s="196"/>
      <c r="K8" s="202"/>
      <c r="L8" s="195"/>
      <c r="M8" s="58"/>
      <c r="N8" s="324" t="s">
        <v>67</v>
      </c>
      <c r="O8" s="325"/>
      <c r="P8" s="325"/>
      <c r="Q8" s="325"/>
      <c r="R8" s="326"/>
    </row>
    <row r="9" spans="1:18" s="38" customFormat="1" ht="15.9" customHeight="1">
      <c r="A9" s="250"/>
      <c r="B9" s="252"/>
      <c r="C9" s="254"/>
      <c r="D9" s="256"/>
      <c r="E9" s="108"/>
      <c r="F9" s="109">
        <f>歩掛調書!C6</f>
        <v>1</v>
      </c>
      <c r="G9" s="95"/>
      <c r="H9" s="147"/>
      <c r="I9" s="198">
        <f>歩掛調書!K6</f>
        <v>277250</v>
      </c>
      <c r="J9" s="199"/>
      <c r="K9" s="200"/>
      <c r="L9" s="198">
        <f>F9*I9</f>
        <v>277250</v>
      </c>
      <c r="M9" s="63"/>
      <c r="N9" s="324"/>
      <c r="O9" s="325"/>
      <c r="P9" s="325"/>
      <c r="Q9" s="325"/>
      <c r="R9" s="326"/>
    </row>
    <row r="10" spans="1:18" s="38" customFormat="1" ht="15.9" customHeight="1">
      <c r="A10" s="249"/>
      <c r="B10" s="251" t="str">
        <f>歩掛調書!A7</f>
        <v>2. 資料収集及び整理</v>
      </c>
      <c r="C10" s="251"/>
      <c r="D10" s="255" t="str">
        <f>歩掛調書!B7</f>
        <v>箇所</v>
      </c>
      <c r="E10" s="106"/>
      <c r="F10" s="107"/>
      <c r="G10" s="94"/>
      <c r="H10" s="146"/>
      <c r="I10" s="195"/>
      <c r="J10" s="196"/>
      <c r="K10" s="202"/>
      <c r="L10" s="195"/>
      <c r="M10" s="58"/>
      <c r="N10" s="324" t="s">
        <v>67</v>
      </c>
      <c r="O10" s="325"/>
      <c r="P10" s="325"/>
      <c r="Q10" s="325"/>
      <c r="R10" s="326"/>
    </row>
    <row r="11" spans="1:18" s="38" customFormat="1" ht="15.9" customHeight="1">
      <c r="A11" s="250"/>
      <c r="B11" s="252"/>
      <c r="C11" s="252"/>
      <c r="D11" s="256"/>
      <c r="E11" s="110"/>
      <c r="F11" s="111">
        <v>1</v>
      </c>
      <c r="G11" s="49"/>
      <c r="H11" s="148"/>
      <c r="I11" s="194">
        <f>歩掛調書!K7</f>
        <v>61350</v>
      </c>
      <c r="J11" s="201"/>
      <c r="K11" s="193"/>
      <c r="L11" s="194">
        <f t="shared" ref="L11" si="0">F11*I11</f>
        <v>61350</v>
      </c>
      <c r="M11" s="34"/>
      <c r="N11" s="324"/>
      <c r="O11" s="325"/>
      <c r="P11" s="325"/>
      <c r="Q11" s="325"/>
      <c r="R11" s="326"/>
    </row>
    <row r="12" spans="1:18" s="38" customFormat="1" ht="15.9" customHeight="1">
      <c r="A12" s="249"/>
      <c r="B12" s="251" t="str">
        <f>歩掛調書!A8</f>
        <v>3. 現地調査</v>
      </c>
      <c r="C12" s="251"/>
      <c r="D12" s="255" t="str">
        <f>歩掛調書!B8</f>
        <v>箇所</v>
      </c>
      <c r="E12" s="106"/>
      <c r="F12" s="107"/>
      <c r="G12" s="94"/>
      <c r="H12" s="146"/>
      <c r="I12" s="195"/>
      <c r="J12" s="196"/>
      <c r="K12" s="202"/>
      <c r="L12" s="195"/>
      <c r="M12" s="58"/>
      <c r="N12" s="324" t="s">
        <v>67</v>
      </c>
      <c r="O12" s="325"/>
      <c r="P12" s="325"/>
      <c r="Q12" s="325"/>
      <c r="R12" s="326"/>
    </row>
    <row r="13" spans="1:18" s="38" customFormat="1" ht="15.9" customHeight="1">
      <c r="A13" s="250"/>
      <c r="B13" s="252"/>
      <c r="C13" s="252"/>
      <c r="D13" s="256"/>
      <c r="E13" s="110"/>
      <c r="F13" s="111">
        <v>1</v>
      </c>
      <c r="G13" s="49"/>
      <c r="H13" s="148"/>
      <c r="I13" s="194">
        <f>歩掛調書!K8</f>
        <v>52550</v>
      </c>
      <c r="J13" s="201"/>
      <c r="K13" s="193"/>
      <c r="L13" s="194">
        <f t="shared" ref="L13" si="1">F13*I13</f>
        <v>52550</v>
      </c>
      <c r="M13" s="34"/>
      <c r="N13" s="324"/>
      <c r="O13" s="325"/>
      <c r="P13" s="325"/>
      <c r="Q13" s="325"/>
      <c r="R13" s="326"/>
    </row>
    <row r="14" spans="1:18" s="38" customFormat="1" ht="15.9" customHeight="1">
      <c r="A14" s="249"/>
      <c r="B14" s="251" t="str">
        <f>歩掛調書!A9</f>
        <v>4. 浸水想定区域の検討</v>
      </c>
      <c r="C14" s="270"/>
      <c r="D14" s="255" t="s">
        <v>72</v>
      </c>
      <c r="E14" s="108"/>
      <c r="F14" s="109"/>
      <c r="G14" s="95"/>
      <c r="H14" s="147"/>
      <c r="I14" s="198"/>
      <c r="J14" s="199"/>
      <c r="K14" s="200"/>
      <c r="L14" s="198"/>
      <c r="M14" s="63"/>
      <c r="N14" s="324" t="s">
        <v>73</v>
      </c>
      <c r="O14" s="325"/>
      <c r="P14" s="325"/>
      <c r="Q14" s="325"/>
      <c r="R14" s="326"/>
    </row>
    <row r="15" spans="1:18" s="38" customFormat="1" ht="15.9" customHeight="1">
      <c r="A15" s="250"/>
      <c r="B15" s="252"/>
      <c r="C15" s="267"/>
      <c r="D15" s="256"/>
      <c r="E15" s="110"/>
      <c r="F15" s="111">
        <v>1</v>
      </c>
      <c r="G15" s="49"/>
      <c r="H15" s="148"/>
      <c r="I15" s="194"/>
      <c r="J15" s="201"/>
      <c r="K15" s="193"/>
      <c r="L15" s="194">
        <f>SUM(L17+L19+L21+L23)</f>
        <v>485200</v>
      </c>
      <c r="M15" s="34"/>
      <c r="N15" s="324"/>
      <c r="O15" s="325"/>
      <c r="P15" s="325"/>
      <c r="Q15" s="325"/>
      <c r="R15" s="326"/>
    </row>
    <row r="16" spans="1:18" s="38" customFormat="1" ht="15.9" customHeight="1">
      <c r="A16" s="249"/>
      <c r="B16" s="251" t="str">
        <f>歩掛調書!A10</f>
        <v>　4.1 氾濫原モデル作成</v>
      </c>
      <c r="C16" s="251"/>
      <c r="D16" s="255" t="str">
        <f>歩掛調書!B10</f>
        <v>箇所</v>
      </c>
      <c r="E16" s="106"/>
      <c r="F16" s="107"/>
      <c r="G16" s="94"/>
      <c r="H16" s="146"/>
      <c r="I16" s="195"/>
      <c r="J16" s="196"/>
      <c r="K16" s="202"/>
      <c r="L16" s="195"/>
      <c r="M16" s="58"/>
      <c r="N16" s="324" t="s">
        <v>67</v>
      </c>
      <c r="O16" s="325"/>
      <c r="P16" s="325"/>
      <c r="Q16" s="325"/>
      <c r="R16" s="326"/>
    </row>
    <row r="17" spans="1:18" s="38" customFormat="1" ht="15.9" customHeight="1">
      <c r="A17" s="250"/>
      <c r="B17" s="252"/>
      <c r="C17" s="252"/>
      <c r="D17" s="256"/>
      <c r="E17" s="110"/>
      <c r="F17" s="111">
        <v>1</v>
      </c>
      <c r="G17" s="49"/>
      <c r="H17" s="148"/>
      <c r="I17" s="194">
        <f>歩掛調書!K10</f>
        <v>144350</v>
      </c>
      <c r="J17" s="201"/>
      <c r="K17" s="193"/>
      <c r="L17" s="194">
        <f t="shared" ref="L17" si="2">F17*I17</f>
        <v>144350</v>
      </c>
      <c r="M17" s="34"/>
      <c r="N17" s="324"/>
      <c r="O17" s="325"/>
      <c r="P17" s="325"/>
      <c r="Q17" s="325"/>
      <c r="R17" s="326"/>
    </row>
    <row r="18" spans="1:18" s="38" customFormat="1" ht="15.9" customHeight="1">
      <c r="A18" s="249"/>
      <c r="B18" s="251" t="str">
        <f>歩掛調書!A11</f>
        <v>　4.2 破堤モデル作成</v>
      </c>
      <c r="C18" s="270"/>
      <c r="D18" s="255" t="str">
        <f>歩掛調書!B11</f>
        <v>箇所</v>
      </c>
      <c r="E18" s="106"/>
      <c r="F18" s="107"/>
      <c r="G18" s="94"/>
      <c r="H18" s="146"/>
      <c r="I18" s="195"/>
      <c r="J18" s="196"/>
      <c r="K18" s="202"/>
      <c r="L18" s="195"/>
      <c r="M18" s="58"/>
      <c r="N18" s="324" t="s">
        <v>67</v>
      </c>
      <c r="O18" s="325"/>
      <c r="P18" s="325"/>
      <c r="Q18" s="325"/>
      <c r="R18" s="326"/>
    </row>
    <row r="19" spans="1:18" s="38" customFormat="1" ht="15.9" customHeight="1">
      <c r="A19" s="250"/>
      <c r="B19" s="252"/>
      <c r="C19" s="267"/>
      <c r="D19" s="256"/>
      <c r="E19" s="110"/>
      <c r="F19" s="111">
        <v>1</v>
      </c>
      <c r="G19" s="49"/>
      <c r="H19" s="148"/>
      <c r="I19" s="194">
        <f>歩掛調書!K11</f>
        <v>80600</v>
      </c>
      <c r="J19" s="201"/>
      <c r="K19" s="193"/>
      <c r="L19" s="194">
        <f t="shared" ref="L19" si="3">F19*I19</f>
        <v>80600</v>
      </c>
      <c r="M19" s="34"/>
      <c r="N19" s="324"/>
      <c r="O19" s="325"/>
      <c r="P19" s="325"/>
      <c r="Q19" s="325"/>
      <c r="R19" s="326"/>
    </row>
    <row r="20" spans="1:18" s="38" customFormat="1" ht="15.9" customHeight="1">
      <c r="A20" s="249"/>
      <c r="B20" s="251" t="str">
        <f>歩掛調書!A12</f>
        <v>　4.3 氾濫シミュレーション</v>
      </c>
      <c r="C20" s="270"/>
      <c r="D20" s="255" t="str">
        <f>歩掛調書!B12</f>
        <v>箇所</v>
      </c>
      <c r="E20" s="106"/>
      <c r="F20" s="107"/>
      <c r="G20" s="94"/>
      <c r="H20" s="146"/>
      <c r="I20" s="195"/>
      <c r="J20" s="196"/>
      <c r="K20" s="202"/>
      <c r="L20" s="195"/>
      <c r="M20" s="58"/>
      <c r="N20" s="324" t="s">
        <v>67</v>
      </c>
      <c r="O20" s="325"/>
      <c r="P20" s="325"/>
      <c r="Q20" s="325"/>
      <c r="R20" s="326"/>
    </row>
    <row r="21" spans="1:18" s="38" customFormat="1" ht="15.9" customHeight="1">
      <c r="A21" s="250"/>
      <c r="B21" s="252"/>
      <c r="C21" s="267"/>
      <c r="D21" s="256"/>
      <c r="E21" s="110"/>
      <c r="F21" s="111">
        <v>1</v>
      </c>
      <c r="G21" s="49"/>
      <c r="H21" s="148"/>
      <c r="I21" s="194">
        <f>歩掛調書!K12</f>
        <v>95050</v>
      </c>
      <c r="J21" s="201"/>
      <c r="K21" s="193"/>
      <c r="L21" s="194">
        <f t="shared" ref="L21" si="4">F21*I21</f>
        <v>95050</v>
      </c>
      <c r="M21" s="34"/>
      <c r="N21" s="324"/>
      <c r="O21" s="325"/>
      <c r="P21" s="325"/>
      <c r="Q21" s="325"/>
      <c r="R21" s="326"/>
    </row>
    <row r="22" spans="1:18" s="38" customFormat="1" ht="15.9" customHeight="1">
      <c r="A22" s="249"/>
      <c r="B22" s="251" t="str">
        <f>歩掛調書!A13</f>
        <v>　4.4 浸水想定区域図作成</v>
      </c>
      <c r="C22" s="270"/>
      <c r="D22" s="255" t="str">
        <f>歩掛調書!B13</f>
        <v>箇所</v>
      </c>
      <c r="E22" s="106"/>
      <c r="F22" s="107"/>
      <c r="G22" s="94"/>
      <c r="H22" s="146"/>
      <c r="I22" s="195"/>
      <c r="J22" s="196"/>
      <c r="K22" s="202"/>
      <c r="L22" s="195"/>
      <c r="M22" s="58"/>
      <c r="N22" s="324" t="s">
        <v>67</v>
      </c>
      <c r="O22" s="325"/>
      <c r="P22" s="325"/>
      <c r="Q22" s="325"/>
      <c r="R22" s="326"/>
    </row>
    <row r="23" spans="1:18" s="38" customFormat="1" ht="15.9" customHeight="1">
      <c r="A23" s="250"/>
      <c r="B23" s="252"/>
      <c r="C23" s="267"/>
      <c r="D23" s="256"/>
      <c r="E23" s="110"/>
      <c r="F23" s="111">
        <v>1</v>
      </c>
      <c r="G23" s="49"/>
      <c r="H23" s="148"/>
      <c r="I23" s="194">
        <f>歩掛調書!K13</f>
        <v>165200</v>
      </c>
      <c r="J23" s="201"/>
      <c r="K23" s="193"/>
      <c r="L23" s="194">
        <f t="shared" ref="L23" si="5">F23*I23</f>
        <v>165200</v>
      </c>
      <c r="M23" s="34"/>
      <c r="N23" s="324"/>
      <c r="O23" s="325"/>
      <c r="P23" s="325"/>
      <c r="Q23" s="325"/>
      <c r="R23" s="326"/>
    </row>
    <row r="24" spans="1:18" s="38" customFormat="1" ht="15.9" customHeight="1">
      <c r="A24" s="271"/>
      <c r="B24" s="251" t="str">
        <f>歩掛調書!A14</f>
        <v>5. ハザードマップ原案作成</v>
      </c>
      <c r="C24" s="251"/>
      <c r="D24" s="255" t="str">
        <f>歩掛調書!B14</f>
        <v>箇所</v>
      </c>
      <c r="E24" s="106"/>
      <c r="F24" s="107"/>
      <c r="G24" s="94"/>
      <c r="H24" s="146"/>
      <c r="I24" s="195"/>
      <c r="J24" s="196"/>
      <c r="K24" s="202"/>
      <c r="L24" s="195"/>
      <c r="M24" s="58"/>
      <c r="N24" s="324" t="s">
        <v>67</v>
      </c>
      <c r="O24" s="325"/>
      <c r="P24" s="325"/>
      <c r="Q24" s="325"/>
      <c r="R24" s="326"/>
    </row>
    <row r="25" spans="1:18" s="38" customFormat="1" ht="15.9" customHeight="1">
      <c r="A25" s="265"/>
      <c r="B25" s="252"/>
      <c r="C25" s="252"/>
      <c r="D25" s="256"/>
      <c r="E25" s="110"/>
      <c r="F25" s="111">
        <v>1</v>
      </c>
      <c r="G25" s="49"/>
      <c r="H25" s="148"/>
      <c r="I25" s="194">
        <f>歩掛調書!K14</f>
        <v>234850</v>
      </c>
      <c r="J25" s="201"/>
      <c r="K25" s="193"/>
      <c r="L25" s="194">
        <f t="shared" ref="L25" si="6">F25*I25</f>
        <v>234850</v>
      </c>
      <c r="M25" s="34"/>
      <c r="N25" s="324"/>
      <c r="O25" s="325"/>
      <c r="P25" s="325"/>
      <c r="Q25" s="325"/>
      <c r="R25" s="326"/>
    </row>
    <row r="26" spans="1:18" s="38" customFormat="1" ht="15.9" customHeight="1">
      <c r="A26" s="271"/>
      <c r="B26" s="251" t="str">
        <f>歩掛調書!A15</f>
        <v>6. 住民説明会運営支援</v>
      </c>
      <c r="C26" s="251"/>
      <c r="D26" s="255" t="s">
        <v>66</v>
      </c>
      <c r="E26" s="108"/>
      <c r="F26" s="109"/>
      <c r="G26" s="95"/>
      <c r="H26" s="147"/>
      <c r="I26" s="198"/>
      <c r="J26" s="199"/>
      <c r="K26" s="200"/>
      <c r="L26" s="198"/>
      <c r="M26" s="63"/>
      <c r="N26" s="324" t="s">
        <v>67</v>
      </c>
      <c r="O26" s="325"/>
      <c r="P26" s="325"/>
      <c r="Q26" s="325"/>
      <c r="R26" s="326"/>
    </row>
    <row r="27" spans="1:18" s="38" customFormat="1" ht="15.9" customHeight="1">
      <c r="A27" s="265"/>
      <c r="B27" s="252"/>
      <c r="C27" s="252"/>
      <c r="D27" s="256"/>
      <c r="E27" s="110"/>
      <c r="F27" s="111">
        <v>1</v>
      </c>
      <c r="G27" s="49"/>
      <c r="H27" s="148"/>
      <c r="I27" s="194">
        <f>歩掛調書!K15</f>
        <v>52550</v>
      </c>
      <c r="J27" s="201"/>
      <c r="K27" s="193"/>
      <c r="L27" s="194">
        <f t="shared" ref="L27" si="7">F27*I27</f>
        <v>52550</v>
      </c>
      <c r="M27" s="34"/>
      <c r="N27" s="324"/>
      <c r="O27" s="325"/>
      <c r="P27" s="325"/>
      <c r="Q27" s="325"/>
      <c r="R27" s="326"/>
    </row>
    <row r="28" spans="1:18" s="38" customFormat="1" ht="15.9" customHeight="1">
      <c r="A28" s="271"/>
      <c r="B28" s="251" t="str">
        <f>歩掛調書!A16</f>
        <v>7. 報告書作成</v>
      </c>
      <c r="C28" s="251"/>
      <c r="D28" s="255" t="s">
        <v>57</v>
      </c>
      <c r="E28" s="106"/>
      <c r="F28" s="107"/>
      <c r="G28" s="94"/>
      <c r="H28" s="146"/>
      <c r="I28" s="195"/>
      <c r="J28" s="196"/>
      <c r="K28" s="202"/>
      <c r="L28" s="195"/>
      <c r="M28" s="58"/>
      <c r="N28" s="324" t="s">
        <v>67</v>
      </c>
      <c r="O28" s="325"/>
      <c r="P28" s="325"/>
      <c r="Q28" s="325"/>
      <c r="R28" s="326"/>
    </row>
    <row r="29" spans="1:18" s="38" customFormat="1" ht="15.9" customHeight="1">
      <c r="A29" s="265"/>
      <c r="B29" s="252"/>
      <c r="C29" s="252"/>
      <c r="D29" s="256"/>
      <c r="E29" s="110"/>
      <c r="F29" s="111">
        <f>歩掛調書!C16</f>
        <v>1</v>
      </c>
      <c r="G29" s="49"/>
      <c r="H29" s="148"/>
      <c r="I29" s="194">
        <f>歩掛調書!K16</f>
        <v>591950</v>
      </c>
      <c r="J29" s="201"/>
      <c r="K29" s="193"/>
      <c r="L29" s="194">
        <f t="shared" ref="L29" si="8">F29*I29</f>
        <v>591950</v>
      </c>
      <c r="M29" s="34"/>
      <c r="N29" s="324"/>
      <c r="O29" s="325"/>
      <c r="P29" s="325"/>
      <c r="Q29" s="325"/>
      <c r="R29" s="326"/>
    </row>
    <row r="30" spans="1:18" s="38" customFormat="1" ht="15.9" customHeight="1">
      <c r="A30" s="271"/>
      <c r="B30" s="251" t="str">
        <f>歩掛調書!A17</f>
        <v>8. 打ち合わせ協議</v>
      </c>
      <c r="C30" s="251"/>
      <c r="D30" s="255" t="str">
        <f>歩掛調書!B17</f>
        <v>式</v>
      </c>
      <c r="E30" s="106"/>
      <c r="F30" s="107"/>
      <c r="G30" s="94"/>
      <c r="H30" s="146"/>
      <c r="I30" s="195"/>
      <c r="J30" s="196"/>
      <c r="K30" s="202"/>
      <c r="L30" s="195"/>
      <c r="M30" s="58"/>
      <c r="N30" s="324" t="s">
        <v>67</v>
      </c>
      <c r="O30" s="325"/>
      <c r="P30" s="325"/>
      <c r="Q30" s="325"/>
      <c r="R30" s="326"/>
    </row>
    <row r="31" spans="1:18" s="38" customFormat="1" ht="15.9" customHeight="1">
      <c r="A31" s="297"/>
      <c r="B31" s="323"/>
      <c r="C31" s="323"/>
      <c r="D31" s="322"/>
      <c r="E31" s="238"/>
      <c r="F31" s="239">
        <f>歩掛調書!C17</f>
        <v>1</v>
      </c>
      <c r="G31" s="240"/>
      <c r="H31" s="241"/>
      <c r="I31" s="221">
        <f>歩掛調書!K17</f>
        <v>189450</v>
      </c>
      <c r="J31" s="242"/>
      <c r="K31" s="219"/>
      <c r="L31" s="221">
        <f t="shared" ref="L31" si="9">F31*I31</f>
        <v>189450</v>
      </c>
      <c r="M31" s="243"/>
      <c r="N31" s="381"/>
      <c r="O31" s="382"/>
      <c r="P31" s="382"/>
      <c r="Q31" s="382"/>
      <c r="R31" s="383"/>
    </row>
    <row r="32" spans="1:18" s="81" customFormat="1" ht="33" customHeight="1">
      <c r="A32" s="76" t="s">
        <v>35</v>
      </c>
      <c r="B32" s="184" t="s">
        <v>7</v>
      </c>
      <c r="C32" s="184" t="s">
        <v>8</v>
      </c>
      <c r="D32" s="78" t="s">
        <v>0</v>
      </c>
      <c r="E32" s="261" t="s">
        <v>31</v>
      </c>
      <c r="F32" s="262"/>
      <c r="G32" s="263"/>
      <c r="H32" s="182"/>
      <c r="I32" s="183" t="s">
        <v>1</v>
      </c>
      <c r="J32" s="184"/>
      <c r="K32" s="183"/>
      <c r="L32" s="183" t="s">
        <v>2</v>
      </c>
      <c r="M32" s="184"/>
      <c r="N32" s="319" t="s">
        <v>3</v>
      </c>
      <c r="O32" s="320"/>
      <c r="P32" s="320"/>
      <c r="Q32" s="320"/>
      <c r="R32" s="321"/>
    </row>
    <row r="33" spans="1:18" s="38" customFormat="1" ht="15.9" customHeight="1">
      <c r="A33" s="345"/>
      <c r="B33" s="253"/>
      <c r="C33" s="253"/>
      <c r="D33" s="255"/>
      <c r="E33" s="106"/>
      <c r="F33" s="336"/>
      <c r="G33" s="112"/>
      <c r="H33" s="149"/>
      <c r="I33" s="338"/>
      <c r="J33" s="203"/>
      <c r="K33" s="197"/>
      <c r="L33" s="338"/>
      <c r="M33" s="75"/>
      <c r="N33" s="339"/>
      <c r="O33" s="340"/>
      <c r="P33" s="340"/>
      <c r="Q33" s="340"/>
      <c r="R33" s="341"/>
    </row>
    <row r="34" spans="1:18" s="38" customFormat="1" ht="15.9" customHeight="1">
      <c r="A34" s="346"/>
      <c r="B34" s="254"/>
      <c r="C34" s="254"/>
      <c r="D34" s="256"/>
      <c r="E34" s="110"/>
      <c r="F34" s="337"/>
      <c r="G34" s="59"/>
      <c r="H34" s="150"/>
      <c r="I34" s="312"/>
      <c r="J34" s="192"/>
      <c r="K34" s="193"/>
      <c r="L34" s="312"/>
      <c r="M34" s="74"/>
      <c r="N34" s="342"/>
      <c r="O34" s="343"/>
      <c r="P34" s="343"/>
      <c r="Q34" s="343"/>
      <c r="R34" s="344"/>
    </row>
    <row r="35" spans="1:18" s="38" customFormat="1" ht="15.9" customHeight="1">
      <c r="A35" s="276" t="s">
        <v>9</v>
      </c>
      <c r="B35" s="278"/>
      <c r="C35" s="278"/>
      <c r="D35" s="278"/>
      <c r="E35" s="113"/>
      <c r="F35" s="335"/>
      <c r="G35" s="114"/>
      <c r="H35" s="151"/>
      <c r="I35" s="333"/>
      <c r="J35" s="204"/>
      <c r="K35" s="200"/>
      <c r="L35" s="205"/>
      <c r="M35" s="83"/>
      <c r="N35" s="327" t="s">
        <v>38</v>
      </c>
      <c r="O35" s="328"/>
      <c r="P35" s="328"/>
      <c r="Q35" s="328"/>
      <c r="R35" s="329"/>
    </row>
    <row r="36" spans="1:18" s="38" customFormat="1" ht="15.9" customHeight="1">
      <c r="A36" s="277"/>
      <c r="B36" s="279"/>
      <c r="C36" s="279"/>
      <c r="D36" s="279"/>
      <c r="E36" s="115"/>
      <c r="F36" s="273"/>
      <c r="G36" s="116"/>
      <c r="H36" s="152"/>
      <c r="I36" s="334"/>
      <c r="J36" s="206"/>
      <c r="K36" s="193"/>
      <c r="L36" s="207">
        <f>SUM(L38+L40+L42)</f>
        <v>276000</v>
      </c>
      <c r="M36" s="84"/>
      <c r="N36" s="330"/>
      <c r="O36" s="331"/>
      <c r="P36" s="331"/>
      <c r="Q36" s="331"/>
      <c r="R36" s="332"/>
    </row>
    <row r="37" spans="1:18" s="38" customFormat="1" ht="15.9" customHeight="1">
      <c r="A37" s="276"/>
      <c r="B37" s="278" t="s">
        <v>45</v>
      </c>
      <c r="C37" s="278"/>
      <c r="D37" s="280" t="s">
        <v>44</v>
      </c>
      <c r="E37" s="117"/>
      <c r="F37" s="118"/>
      <c r="G37" s="96"/>
      <c r="H37" s="153"/>
      <c r="I37" s="205"/>
      <c r="J37" s="208"/>
      <c r="K37" s="197"/>
      <c r="L37" s="205"/>
      <c r="M37" s="85"/>
      <c r="N37" s="327" t="s">
        <v>46</v>
      </c>
      <c r="O37" s="328"/>
      <c r="P37" s="328"/>
      <c r="Q37" s="328"/>
      <c r="R37" s="329"/>
    </row>
    <row r="38" spans="1:18" s="38" customFormat="1" ht="15.9" customHeight="1">
      <c r="A38" s="277"/>
      <c r="B38" s="279"/>
      <c r="C38" s="279"/>
      <c r="D38" s="281"/>
      <c r="E38" s="119"/>
      <c r="F38" s="120">
        <v>1</v>
      </c>
      <c r="G38" s="97"/>
      <c r="H38" s="154"/>
      <c r="I38" s="209">
        <f>ROUNDDOWN((IF((5.1*((L7)/1000)^0.38)*1000&gt;250000,250000,(5.1*((L7)/1000)^0.38)*1000)),-3)</f>
        <v>90000</v>
      </c>
      <c r="J38" s="210"/>
      <c r="K38" s="198"/>
      <c r="L38" s="209">
        <f>F38*I38</f>
        <v>90000</v>
      </c>
      <c r="M38" s="83"/>
      <c r="N38" s="330"/>
      <c r="O38" s="331"/>
      <c r="P38" s="331"/>
      <c r="Q38" s="331"/>
      <c r="R38" s="332"/>
    </row>
    <row r="39" spans="1:18" s="38" customFormat="1" ht="15.9" customHeight="1">
      <c r="A39" s="282"/>
      <c r="B39" s="278" t="s">
        <v>55</v>
      </c>
      <c r="C39" s="278"/>
      <c r="D39" s="280" t="s">
        <v>56</v>
      </c>
      <c r="E39" s="117"/>
      <c r="F39" s="121"/>
      <c r="G39" s="98"/>
      <c r="H39" s="155"/>
      <c r="I39" s="205"/>
      <c r="J39" s="208"/>
      <c r="K39" s="197"/>
      <c r="L39" s="205"/>
      <c r="M39" s="86"/>
      <c r="N39" s="327" t="s">
        <v>65</v>
      </c>
      <c r="O39" s="328"/>
      <c r="P39" s="328"/>
      <c r="Q39" s="328"/>
      <c r="R39" s="329"/>
    </row>
    <row r="40" spans="1:18" s="38" customFormat="1" ht="15.9" customHeight="1">
      <c r="A40" s="283"/>
      <c r="B40" s="279"/>
      <c r="C40" s="279"/>
      <c r="D40" s="281"/>
      <c r="E40" s="122"/>
      <c r="F40" s="123">
        <v>3000</v>
      </c>
      <c r="G40" s="99"/>
      <c r="H40" s="156"/>
      <c r="I40" s="207">
        <v>60</v>
      </c>
      <c r="J40" s="211"/>
      <c r="K40" s="193"/>
      <c r="L40" s="207">
        <f>F40*I40</f>
        <v>180000</v>
      </c>
      <c r="M40" s="84"/>
      <c r="N40" s="330"/>
      <c r="O40" s="331"/>
      <c r="P40" s="331"/>
      <c r="Q40" s="331"/>
      <c r="R40" s="332"/>
    </row>
    <row r="41" spans="1:18" s="38" customFormat="1" ht="15.9" customHeight="1">
      <c r="A41" s="288"/>
      <c r="B41" s="278" t="s">
        <v>58</v>
      </c>
      <c r="C41" s="290"/>
      <c r="D41" s="280" t="s">
        <v>59</v>
      </c>
      <c r="E41" s="119"/>
      <c r="F41" s="124"/>
      <c r="G41" s="100"/>
      <c r="H41" s="157"/>
      <c r="I41" s="209"/>
      <c r="J41" s="210"/>
      <c r="K41" s="200"/>
      <c r="L41" s="209"/>
      <c r="M41" s="85"/>
      <c r="N41" s="327"/>
      <c r="O41" s="328"/>
      <c r="P41" s="328"/>
      <c r="Q41" s="328"/>
      <c r="R41" s="329"/>
    </row>
    <row r="42" spans="1:18" s="38" customFormat="1" ht="15.9" customHeight="1">
      <c r="A42" s="289"/>
      <c r="B42" s="279"/>
      <c r="C42" s="291"/>
      <c r="D42" s="281"/>
      <c r="E42" s="122"/>
      <c r="F42" s="125">
        <v>1</v>
      </c>
      <c r="G42" s="101"/>
      <c r="H42" s="158"/>
      <c r="I42" s="207">
        <v>6000</v>
      </c>
      <c r="J42" s="211"/>
      <c r="K42" s="194"/>
      <c r="L42" s="207">
        <f>F42*I42</f>
        <v>6000</v>
      </c>
      <c r="M42" s="83"/>
      <c r="N42" s="330"/>
      <c r="O42" s="331"/>
      <c r="P42" s="331"/>
      <c r="Q42" s="331"/>
      <c r="R42" s="332"/>
    </row>
    <row r="43" spans="1:18" s="38" customFormat="1" ht="15.9" customHeight="1">
      <c r="A43" s="282"/>
      <c r="B43" s="280"/>
      <c r="C43" s="359"/>
      <c r="D43" s="280"/>
      <c r="E43" s="117"/>
      <c r="F43" s="357"/>
      <c r="G43" s="126"/>
      <c r="H43" s="159"/>
      <c r="I43" s="353"/>
      <c r="J43" s="212"/>
      <c r="K43" s="213"/>
      <c r="L43" s="353"/>
      <c r="M43" s="87"/>
      <c r="N43" s="347"/>
      <c r="O43" s="348"/>
      <c r="P43" s="348"/>
      <c r="Q43" s="348"/>
      <c r="R43" s="349"/>
    </row>
    <row r="44" spans="1:18" s="38" customFormat="1" ht="15.9" customHeight="1">
      <c r="A44" s="283"/>
      <c r="B44" s="281"/>
      <c r="C44" s="360"/>
      <c r="D44" s="281"/>
      <c r="E44" s="122"/>
      <c r="F44" s="358"/>
      <c r="G44" s="127"/>
      <c r="H44" s="160"/>
      <c r="I44" s="354"/>
      <c r="J44" s="214"/>
      <c r="K44" s="215"/>
      <c r="L44" s="354"/>
      <c r="M44" s="88"/>
      <c r="N44" s="350"/>
      <c r="O44" s="351"/>
      <c r="P44" s="351"/>
      <c r="Q44" s="351"/>
      <c r="R44" s="352"/>
    </row>
    <row r="45" spans="1:18" s="38" customFormat="1" ht="15.9" customHeight="1">
      <c r="A45" s="271" t="s">
        <v>36</v>
      </c>
      <c r="B45" s="251"/>
      <c r="C45" s="251"/>
      <c r="D45" s="251"/>
      <c r="E45" s="128"/>
      <c r="F45" s="286"/>
      <c r="G45" s="129"/>
      <c r="H45" s="161"/>
      <c r="I45" s="355"/>
      <c r="J45" s="216"/>
      <c r="K45" s="200"/>
      <c r="L45" s="195"/>
      <c r="M45" s="83"/>
      <c r="N45" s="251" t="s">
        <v>42</v>
      </c>
      <c r="O45" s="251"/>
      <c r="P45" s="251"/>
      <c r="Q45" s="251"/>
      <c r="R45" s="274"/>
    </row>
    <row r="46" spans="1:18" s="38" customFormat="1" ht="15.9" customHeight="1">
      <c r="A46" s="265"/>
      <c r="B46" s="252"/>
      <c r="C46" s="252"/>
      <c r="D46" s="252"/>
      <c r="E46" s="130"/>
      <c r="F46" s="287"/>
      <c r="G46" s="131"/>
      <c r="H46" s="162"/>
      <c r="I46" s="356"/>
      <c r="J46" s="217"/>
      <c r="K46" s="193"/>
      <c r="L46" s="194">
        <f>SUM(L7,L36)</f>
        <v>2221150</v>
      </c>
      <c r="M46" s="84"/>
      <c r="N46" s="252"/>
      <c r="O46" s="252"/>
      <c r="P46" s="252"/>
      <c r="Q46" s="252"/>
      <c r="R46" s="275"/>
    </row>
    <row r="47" spans="1:18" s="38" customFormat="1" ht="15.9" customHeight="1">
      <c r="A47" s="271"/>
      <c r="B47" s="251" t="s">
        <v>10</v>
      </c>
      <c r="C47" s="251" t="s">
        <v>11</v>
      </c>
      <c r="D47" s="253" t="s">
        <v>12</v>
      </c>
      <c r="E47" s="132"/>
      <c r="F47" s="133"/>
      <c r="G47" s="89"/>
      <c r="H47" s="163"/>
      <c r="I47" s="198"/>
      <c r="J47" s="199"/>
      <c r="K47" s="200"/>
      <c r="L47" s="195"/>
      <c r="M47" s="85"/>
      <c r="N47" s="365" t="s">
        <v>39</v>
      </c>
      <c r="O47" s="361" t="s">
        <v>32</v>
      </c>
      <c r="P47" s="361"/>
      <c r="Q47" s="361"/>
      <c r="R47" s="362"/>
    </row>
    <row r="48" spans="1:18" s="38" customFormat="1" ht="15.9" customHeight="1">
      <c r="A48" s="265"/>
      <c r="B48" s="252"/>
      <c r="C48" s="252"/>
      <c r="D48" s="254"/>
      <c r="E48" s="132"/>
      <c r="F48" s="133">
        <v>1</v>
      </c>
      <c r="G48" s="89"/>
      <c r="H48" s="163"/>
      <c r="I48" s="198"/>
      <c r="J48" s="199"/>
      <c r="K48" s="198"/>
      <c r="L48" s="194">
        <f>ROUNDDOWN(((L7)*ROUND(0.35/(1-0.35)*100,2)/100),0)</f>
        <v>1047463</v>
      </c>
      <c r="M48" s="83"/>
      <c r="N48" s="366"/>
      <c r="O48" s="363"/>
      <c r="P48" s="363"/>
      <c r="Q48" s="363"/>
      <c r="R48" s="364"/>
    </row>
    <row r="49" spans="1:18" s="38" customFormat="1" ht="15.9" customHeight="1">
      <c r="A49" s="271" t="s">
        <v>13</v>
      </c>
      <c r="B49" s="251"/>
      <c r="C49" s="251"/>
      <c r="D49" s="253" t="s">
        <v>12</v>
      </c>
      <c r="E49" s="134"/>
      <c r="F49" s="135">
        <v>1</v>
      </c>
      <c r="G49" s="102"/>
      <c r="H49" s="164"/>
      <c r="I49" s="195"/>
      <c r="J49" s="196"/>
      <c r="K49" s="197"/>
      <c r="L49" s="195"/>
      <c r="M49" s="86"/>
      <c r="N49" s="251" t="s">
        <v>40</v>
      </c>
      <c r="O49" s="251"/>
      <c r="P49" s="251"/>
      <c r="Q49" s="251"/>
      <c r="R49" s="274"/>
    </row>
    <row r="50" spans="1:18" s="38" customFormat="1" ht="15.9" customHeight="1">
      <c r="A50" s="265"/>
      <c r="B50" s="252"/>
      <c r="C50" s="252"/>
      <c r="D50" s="254"/>
      <c r="E50" s="136"/>
      <c r="F50" s="137">
        <v>1</v>
      </c>
      <c r="G50" s="90"/>
      <c r="H50" s="165"/>
      <c r="I50" s="194"/>
      <c r="J50" s="201"/>
      <c r="K50" s="193"/>
      <c r="L50" s="194">
        <f>SUM(L46+L48)</f>
        <v>3268613</v>
      </c>
      <c r="M50" s="84"/>
      <c r="N50" s="252"/>
      <c r="O50" s="252"/>
      <c r="P50" s="252"/>
      <c r="Q50" s="252"/>
      <c r="R50" s="275"/>
    </row>
    <row r="51" spans="1:18" s="38" customFormat="1" ht="15.9" customHeight="1">
      <c r="A51" s="271"/>
      <c r="B51" s="251" t="s">
        <v>14</v>
      </c>
      <c r="C51" s="251" t="s">
        <v>15</v>
      </c>
      <c r="D51" s="253" t="s">
        <v>12</v>
      </c>
      <c r="E51" s="132"/>
      <c r="F51" s="133">
        <v>1</v>
      </c>
      <c r="G51" s="89"/>
      <c r="H51" s="163"/>
      <c r="I51" s="198"/>
      <c r="J51" s="199"/>
      <c r="K51" s="200"/>
      <c r="L51" s="195">
        <f>ROUNDDOWN((L49)*ROUND(0.35/(1-0.35)*100,2)/100,0)</f>
        <v>0</v>
      </c>
      <c r="M51" s="85"/>
      <c r="N51" s="365" t="s">
        <v>41</v>
      </c>
      <c r="O51" s="367" t="s">
        <v>33</v>
      </c>
      <c r="P51" s="367"/>
      <c r="Q51" s="367"/>
      <c r="R51" s="368"/>
    </row>
    <row r="52" spans="1:18" s="38" customFormat="1" ht="15.9" customHeight="1">
      <c r="A52" s="265"/>
      <c r="B52" s="252"/>
      <c r="C52" s="252"/>
      <c r="D52" s="292"/>
      <c r="E52" s="132"/>
      <c r="F52" s="133">
        <v>1</v>
      </c>
      <c r="G52" s="89"/>
      <c r="H52" s="163"/>
      <c r="I52" s="198"/>
      <c r="J52" s="199"/>
      <c r="K52" s="198"/>
      <c r="L52" s="194">
        <f>ROUNDDOWN((L50)*ROUND(0.35/(1-0.35)*100,2)/100,0)</f>
        <v>1760148</v>
      </c>
      <c r="M52" s="83"/>
      <c r="N52" s="366"/>
      <c r="O52" s="369"/>
      <c r="P52" s="369"/>
      <c r="Q52" s="369"/>
      <c r="R52" s="370"/>
    </row>
    <row r="53" spans="1:18" s="4" customFormat="1" ht="15.9" customHeight="1">
      <c r="A53" s="66"/>
      <c r="B53" s="62"/>
      <c r="C53" s="62"/>
      <c r="D53" s="93"/>
      <c r="E53" s="141"/>
      <c r="F53" s="135"/>
      <c r="G53" s="102"/>
      <c r="H53" s="164"/>
      <c r="I53" s="195"/>
      <c r="J53" s="196"/>
      <c r="K53" s="195"/>
      <c r="L53" s="195"/>
      <c r="M53" s="85"/>
      <c r="N53" s="71"/>
      <c r="O53" s="72"/>
      <c r="P53" s="67"/>
      <c r="Q53" s="68"/>
      <c r="R53" s="69"/>
    </row>
    <row r="54" spans="1:18" s="4" customFormat="1" ht="15.9" customHeight="1">
      <c r="A54" s="48"/>
      <c r="B54" s="32"/>
      <c r="C54" s="32"/>
      <c r="D54" s="33"/>
      <c r="E54" s="105"/>
      <c r="F54" s="137"/>
      <c r="G54" s="90"/>
      <c r="H54" s="165"/>
      <c r="I54" s="194"/>
      <c r="J54" s="201"/>
      <c r="K54" s="194"/>
      <c r="L54" s="194"/>
      <c r="M54" s="84"/>
      <c r="N54" s="70"/>
      <c r="O54" s="35"/>
      <c r="P54" s="50"/>
      <c r="Q54" s="36"/>
      <c r="R54" s="37"/>
    </row>
    <row r="55" spans="1:18" s="4" customFormat="1" ht="15.9" customHeight="1">
      <c r="A55" s="271" t="s">
        <v>16</v>
      </c>
      <c r="B55" s="251"/>
      <c r="C55" s="251"/>
      <c r="D55" s="251"/>
      <c r="E55" s="128"/>
      <c r="F55" s="295"/>
      <c r="G55" s="138"/>
      <c r="H55" s="166"/>
      <c r="I55" s="338"/>
      <c r="J55" s="218"/>
      <c r="K55" s="200"/>
      <c r="L55" s="195">
        <f>SUM(L49+L51)</f>
        <v>0</v>
      </c>
      <c r="M55" s="83"/>
      <c r="N55" s="384" t="s">
        <v>43</v>
      </c>
      <c r="O55" s="385"/>
      <c r="P55" s="385"/>
      <c r="Q55" s="385"/>
      <c r="R55" s="386"/>
    </row>
    <row r="56" spans="1:18" s="4" customFormat="1" ht="15.9" customHeight="1">
      <c r="A56" s="265"/>
      <c r="B56" s="252"/>
      <c r="C56" s="252"/>
      <c r="D56" s="252"/>
      <c r="E56" s="130"/>
      <c r="F56" s="296"/>
      <c r="G56" s="139"/>
      <c r="H56" s="167"/>
      <c r="I56" s="312"/>
      <c r="J56" s="192"/>
      <c r="K56" s="193"/>
      <c r="L56" s="194">
        <f>SUM(L50+L52)</f>
        <v>5028761</v>
      </c>
      <c r="M56" s="84"/>
      <c r="N56" s="387"/>
      <c r="O56" s="388"/>
      <c r="P56" s="388"/>
      <c r="Q56" s="388"/>
      <c r="R56" s="389"/>
    </row>
    <row r="57" spans="1:18" s="4" customFormat="1" ht="15.9" customHeight="1">
      <c r="A57" s="271" t="s">
        <v>17</v>
      </c>
      <c r="B57" s="251"/>
      <c r="C57" s="251"/>
      <c r="D57" s="251"/>
      <c r="E57" s="128"/>
      <c r="F57" s="293"/>
      <c r="G57" s="140"/>
      <c r="H57" s="168"/>
      <c r="I57" s="338"/>
      <c r="J57" s="218"/>
      <c r="K57" s="200"/>
      <c r="L57" s="195">
        <f>ROUNDDOWN(L55,-3)</f>
        <v>0</v>
      </c>
      <c r="M57" s="85"/>
      <c r="N57" s="365" t="s">
        <v>18</v>
      </c>
      <c r="O57" s="367"/>
      <c r="P57" s="367"/>
      <c r="Q57" s="367"/>
      <c r="R57" s="368"/>
    </row>
    <row r="58" spans="1:18" s="4" customFormat="1" ht="15.9" customHeight="1">
      <c r="A58" s="265"/>
      <c r="B58" s="252"/>
      <c r="C58" s="252"/>
      <c r="D58" s="252"/>
      <c r="E58" s="130"/>
      <c r="F58" s="294"/>
      <c r="G58" s="92"/>
      <c r="H58" s="169"/>
      <c r="I58" s="312"/>
      <c r="J58" s="192"/>
      <c r="K58" s="194"/>
      <c r="L58" s="194">
        <f>ROUNDDOWN(L56,-3)</f>
        <v>5028000</v>
      </c>
      <c r="M58" s="83"/>
      <c r="N58" s="366"/>
      <c r="O58" s="369"/>
      <c r="P58" s="369"/>
      <c r="Q58" s="369"/>
      <c r="R58" s="370"/>
    </row>
    <row r="59" spans="1:18" s="4" customFormat="1" ht="15.9" customHeight="1">
      <c r="A59" s="271" t="s">
        <v>19</v>
      </c>
      <c r="B59" s="270"/>
      <c r="C59" s="270"/>
      <c r="D59" s="253" t="s">
        <v>20</v>
      </c>
      <c r="E59" s="134"/>
      <c r="F59" s="295">
        <v>10</v>
      </c>
      <c r="G59" s="138"/>
      <c r="H59" s="166"/>
      <c r="I59" s="338"/>
      <c r="J59" s="218"/>
      <c r="K59" s="200"/>
      <c r="L59" s="195">
        <f>INT(L57*F59%)</f>
        <v>0</v>
      </c>
      <c r="M59" s="86"/>
      <c r="N59" s="371"/>
      <c r="O59" s="372"/>
      <c r="P59" s="372"/>
      <c r="Q59" s="372"/>
      <c r="R59" s="373"/>
    </row>
    <row r="60" spans="1:18" s="4" customFormat="1" ht="15.9" customHeight="1">
      <c r="A60" s="265"/>
      <c r="B60" s="267"/>
      <c r="C60" s="267"/>
      <c r="D60" s="254"/>
      <c r="E60" s="136"/>
      <c r="F60" s="296"/>
      <c r="G60" s="139"/>
      <c r="H60" s="167"/>
      <c r="I60" s="312"/>
      <c r="J60" s="192"/>
      <c r="K60" s="193"/>
      <c r="L60" s="194">
        <f>INT(L58*F59%)</f>
        <v>502800</v>
      </c>
      <c r="M60" s="84"/>
      <c r="N60" s="374"/>
      <c r="O60" s="375"/>
      <c r="P60" s="375"/>
      <c r="Q60" s="375"/>
      <c r="R60" s="376"/>
    </row>
    <row r="61" spans="1:18" s="38" customFormat="1" ht="15.9" customHeight="1">
      <c r="A61" s="271" t="s">
        <v>21</v>
      </c>
      <c r="B61" s="270"/>
      <c r="C61" s="270"/>
      <c r="D61" s="270"/>
      <c r="E61" s="141"/>
      <c r="F61" s="293"/>
      <c r="G61" s="140"/>
      <c r="H61" s="168"/>
      <c r="I61" s="338"/>
      <c r="J61" s="203"/>
      <c r="K61" s="197"/>
      <c r="L61" s="195">
        <f>SUM(L57+L59)</f>
        <v>0</v>
      </c>
      <c r="M61" s="85"/>
      <c r="N61" s="371"/>
      <c r="O61" s="372"/>
      <c r="P61" s="372"/>
      <c r="Q61" s="372"/>
      <c r="R61" s="373"/>
    </row>
    <row r="62" spans="1:18" s="38" customFormat="1" ht="15.9" customHeight="1">
      <c r="A62" s="297"/>
      <c r="B62" s="298"/>
      <c r="C62" s="298"/>
      <c r="D62" s="298"/>
      <c r="E62" s="142"/>
      <c r="F62" s="299"/>
      <c r="G62" s="143"/>
      <c r="H62" s="170"/>
      <c r="I62" s="380"/>
      <c r="J62" s="220"/>
      <c r="K62" s="221"/>
      <c r="L62" s="221">
        <f>SUM(L58+L60)</f>
        <v>5530800</v>
      </c>
      <c r="M62" s="91"/>
      <c r="N62" s="377"/>
      <c r="O62" s="378"/>
      <c r="P62" s="378"/>
      <c r="Q62" s="378"/>
      <c r="R62" s="379"/>
    </row>
    <row r="63" spans="1:18" s="38" customFormat="1" ht="15.9" customHeight="1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</row>
    <row r="64" spans="1:18" s="38" customFormat="1" ht="15.9" customHeight="1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</row>
    <row r="65" spans="1:20" s="38" customFormat="1" ht="15.9" customHeight="1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</row>
    <row r="66" spans="1:20" s="38" customFormat="1" ht="15.9" customHeight="1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</row>
    <row r="67" spans="1:20" s="38" customFormat="1" ht="15.9" customHeight="1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</row>
    <row r="68" spans="1:20" s="38" customFormat="1" ht="15.9" customHeight="1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</row>
    <row r="69" spans="1:20" s="38" customFormat="1" ht="15.9" customHeight="1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T69" s="51"/>
    </row>
    <row r="70" spans="1:20" s="38" customFormat="1" ht="15.9" customHeight="1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</row>
    <row r="71" spans="1:20" s="38" customFormat="1" ht="15.9" customHeight="1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</row>
  </sheetData>
  <mergeCells count="163">
    <mergeCell ref="N30:R31"/>
    <mergeCell ref="F59:F60"/>
    <mergeCell ref="E5:G5"/>
    <mergeCell ref="E32:G32"/>
    <mergeCell ref="A57:A58"/>
    <mergeCell ref="A55:A56"/>
    <mergeCell ref="D59:D60"/>
    <mergeCell ref="N57:R58"/>
    <mergeCell ref="N55:R56"/>
    <mergeCell ref="I57:I58"/>
    <mergeCell ref="I55:I56"/>
    <mergeCell ref="F57:F58"/>
    <mergeCell ref="F55:F56"/>
    <mergeCell ref="D57:D58"/>
    <mergeCell ref="D55:D56"/>
    <mergeCell ref="C57:C58"/>
    <mergeCell ref="C55:C56"/>
    <mergeCell ref="B55:B56"/>
    <mergeCell ref="B57:B58"/>
    <mergeCell ref="D51:D52"/>
    <mergeCell ref="C51:C52"/>
    <mergeCell ref="B51:B52"/>
    <mergeCell ref="A51:A52"/>
    <mergeCell ref="N45:R46"/>
    <mergeCell ref="B61:B62"/>
    <mergeCell ref="A61:A62"/>
    <mergeCell ref="N59:R60"/>
    <mergeCell ref="I59:I60"/>
    <mergeCell ref="C59:C60"/>
    <mergeCell ref="B59:B60"/>
    <mergeCell ref="A59:A60"/>
    <mergeCell ref="N61:R62"/>
    <mergeCell ref="I61:I62"/>
    <mergeCell ref="F61:F62"/>
    <mergeCell ref="D61:D62"/>
    <mergeCell ref="C61:C62"/>
    <mergeCell ref="O47:R48"/>
    <mergeCell ref="N47:N48"/>
    <mergeCell ref="N49:R50"/>
    <mergeCell ref="O51:R52"/>
    <mergeCell ref="N51:N52"/>
    <mergeCell ref="D47:D48"/>
    <mergeCell ref="C47:C48"/>
    <mergeCell ref="B47:B48"/>
    <mergeCell ref="A47:A48"/>
    <mergeCell ref="D49:D50"/>
    <mergeCell ref="C49:C50"/>
    <mergeCell ref="B49:B50"/>
    <mergeCell ref="A49:A50"/>
    <mergeCell ref="I45:I46"/>
    <mergeCell ref="F45:F46"/>
    <mergeCell ref="D45:D46"/>
    <mergeCell ref="C45:C46"/>
    <mergeCell ref="B45:B46"/>
    <mergeCell ref="A45:A46"/>
    <mergeCell ref="I43:I44"/>
    <mergeCell ref="F43:F44"/>
    <mergeCell ref="D43:D44"/>
    <mergeCell ref="C43:C44"/>
    <mergeCell ref="B43:B44"/>
    <mergeCell ref="N41:R42"/>
    <mergeCell ref="N37:R38"/>
    <mergeCell ref="N39:R40"/>
    <mergeCell ref="N43:R44"/>
    <mergeCell ref="L43:L44"/>
    <mergeCell ref="D39:D40"/>
    <mergeCell ref="C39:C40"/>
    <mergeCell ref="B39:B40"/>
    <mergeCell ref="A39:A40"/>
    <mergeCell ref="D41:D42"/>
    <mergeCell ref="C41:C42"/>
    <mergeCell ref="B41:B42"/>
    <mergeCell ref="A41:A42"/>
    <mergeCell ref="D37:D38"/>
    <mergeCell ref="C37:C38"/>
    <mergeCell ref="B37:B38"/>
    <mergeCell ref="A37:A38"/>
    <mergeCell ref="A43:A44"/>
    <mergeCell ref="N35:R36"/>
    <mergeCell ref="I35:I36"/>
    <mergeCell ref="F35:F36"/>
    <mergeCell ref="D35:D36"/>
    <mergeCell ref="C35:C36"/>
    <mergeCell ref="B35:B36"/>
    <mergeCell ref="A35:A36"/>
    <mergeCell ref="F33:F34"/>
    <mergeCell ref="I33:I34"/>
    <mergeCell ref="L33:L34"/>
    <mergeCell ref="N33:R34"/>
    <mergeCell ref="A33:A34"/>
    <mergeCell ref="B33:B34"/>
    <mergeCell ref="C33:C34"/>
    <mergeCell ref="D33:D34"/>
    <mergeCell ref="N32:R32"/>
    <mergeCell ref="D30:D31"/>
    <mergeCell ref="C30:C31"/>
    <mergeCell ref="B30:B31"/>
    <mergeCell ref="A30:A31"/>
    <mergeCell ref="N10:R11"/>
    <mergeCell ref="N8:R9"/>
    <mergeCell ref="N12:R13"/>
    <mergeCell ref="N14:R15"/>
    <mergeCell ref="N16:R17"/>
    <mergeCell ref="N18:R19"/>
    <mergeCell ref="N20:R21"/>
    <mergeCell ref="N22:R23"/>
    <mergeCell ref="N24:R25"/>
    <mergeCell ref="N26:R27"/>
    <mergeCell ref="N28:R29"/>
    <mergeCell ref="D26:D27"/>
    <mergeCell ref="C26:C27"/>
    <mergeCell ref="B26:B27"/>
    <mergeCell ref="A26:A27"/>
    <mergeCell ref="D28:D29"/>
    <mergeCell ref="C28:C29"/>
    <mergeCell ref="B28:B29"/>
    <mergeCell ref="A28:A29"/>
    <mergeCell ref="B24:B25"/>
    <mergeCell ref="D18:D19"/>
    <mergeCell ref="C18:C19"/>
    <mergeCell ref="B18:B19"/>
    <mergeCell ref="A18:A19"/>
    <mergeCell ref="D20:D21"/>
    <mergeCell ref="C20:C21"/>
    <mergeCell ref="B20:B21"/>
    <mergeCell ref="A20:A21"/>
    <mergeCell ref="D22:D23"/>
    <mergeCell ref="C22:C23"/>
    <mergeCell ref="B22:B23"/>
    <mergeCell ref="A22:A23"/>
    <mergeCell ref="D24:D25"/>
    <mergeCell ref="A24:A25"/>
    <mergeCell ref="C24:C25"/>
    <mergeCell ref="D16:D17"/>
    <mergeCell ref="C16:C17"/>
    <mergeCell ref="B16:B17"/>
    <mergeCell ref="A16:A17"/>
    <mergeCell ref="D10:D11"/>
    <mergeCell ref="C10:C11"/>
    <mergeCell ref="B10:B11"/>
    <mergeCell ref="A12:A13"/>
    <mergeCell ref="A10:A11"/>
    <mergeCell ref="A8:A9"/>
    <mergeCell ref="D14:D15"/>
    <mergeCell ref="C14:C15"/>
    <mergeCell ref="B14:B15"/>
    <mergeCell ref="A14:A15"/>
    <mergeCell ref="D12:D13"/>
    <mergeCell ref="C12:C13"/>
    <mergeCell ref="A2:R2"/>
    <mergeCell ref="A6:A7"/>
    <mergeCell ref="B8:B9"/>
    <mergeCell ref="D8:D9"/>
    <mergeCell ref="C8:C9"/>
    <mergeCell ref="I6:I7"/>
    <mergeCell ref="F6:F7"/>
    <mergeCell ref="D6:D7"/>
    <mergeCell ref="C6:C7"/>
    <mergeCell ref="B6:B7"/>
    <mergeCell ref="N6:R7"/>
    <mergeCell ref="N5:R5"/>
    <mergeCell ref="B12:B13"/>
    <mergeCell ref="A3:B4"/>
  </mergeCells>
  <phoneticPr fontId="7"/>
  <printOptions horizontalCentered="1" verticalCentered="1" gridLinesSet="0"/>
  <pageMargins left="0.39370078740157483" right="0.39370078740157483" top="0.98425196850393704" bottom="0.39370078740157483" header="0" footer="0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A1:N23"/>
  <sheetViews>
    <sheetView showGridLines="0" showZeros="0" view="pageBreakPreview" zoomScale="85" zoomScaleNormal="100" zoomScaleSheetLayoutView="85" workbookViewId="0">
      <selection activeCell="R16" sqref="R16"/>
    </sheetView>
  </sheetViews>
  <sheetFormatPr defaultColWidth="9" defaultRowHeight="21.9" customHeight="1"/>
  <cols>
    <col min="1" max="1" width="33.44140625" style="1" customWidth="1"/>
    <col min="2" max="3" width="5.44140625" style="1" bestFit="1" customWidth="1"/>
    <col min="4" max="4" width="11.88671875" style="1" bestFit="1" customWidth="1"/>
    <col min="5" max="9" width="8.6640625" style="1" customWidth="1"/>
    <col min="10" max="10" width="7.77734375" style="1" bestFit="1" customWidth="1"/>
    <col min="11" max="12" width="10.6640625" style="1" customWidth="1"/>
    <col min="13" max="14" width="5.77734375" style="1" customWidth="1"/>
    <col min="15" max="16384" width="9" style="1"/>
  </cols>
  <sheetData>
    <row r="1" spans="1:14" ht="21.9" customHeight="1">
      <c r="A1" s="5"/>
      <c r="B1" s="6"/>
      <c r="C1" s="6"/>
      <c r="D1" s="7"/>
      <c r="E1" s="7"/>
      <c r="F1" s="6"/>
      <c r="G1" s="6"/>
      <c r="H1" s="6"/>
      <c r="I1" s="6"/>
      <c r="J1" s="6"/>
      <c r="K1" s="8" t="s">
        <v>22</v>
      </c>
      <c r="L1" s="9">
        <v>1</v>
      </c>
      <c r="M1" s="7" t="s">
        <v>23</v>
      </c>
      <c r="N1" s="244"/>
    </row>
    <row r="2" spans="1:14" ht="21.9" customHeight="1">
      <c r="A2" s="10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1:14" ht="21.9" customHeight="1">
      <c r="A3" s="245" t="s">
        <v>74</v>
      </c>
      <c r="B3" s="246"/>
      <c r="C3" s="246"/>
      <c r="D3" s="246"/>
      <c r="E3" s="246"/>
      <c r="F3" s="246"/>
      <c r="G3" s="246"/>
      <c r="H3" s="246"/>
      <c r="I3" s="246"/>
      <c r="J3" s="246"/>
      <c r="K3" s="247"/>
      <c r="L3" s="247"/>
      <c r="M3" s="247"/>
      <c r="N3" s="248"/>
    </row>
    <row r="4" spans="1:14" ht="21.9" customHeight="1">
      <c r="A4" s="11" t="s">
        <v>24</v>
      </c>
      <c r="B4" s="12" t="s">
        <v>25</v>
      </c>
      <c r="C4" s="12" t="s">
        <v>26</v>
      </c>
      <c r="D4" s="13" t="s">
        <v>79</v>
      </c>
      <c r="E4" s="13" t="s">
        <v>61</v>
      </c>
      <c r="F4" s="13" t="s">
        <v>27</v>
      </c>
      <c r="G4" s="13" t="s">
        <v>80</v>
      </c>
      <c r="H4" s="13" t="s">
        <v>81</v>
      </c>
      <c r="I4" s="13" t="s">
        <v>82</v>
      </c>
      <c r="J4" s="13" t="s">
        <v>28</v>
      </c>
      <c r="K4" s="390" t="s">
        <v>29</v>
      </c>
      <c r="L4" s="390" t="s">
        <v>64</v>
      </c>
      <c r="M4" s="392" t="s">
        <v>30</v>
      </c>
      <c r="N4" s="393"/>
    </row>
    <row r="5" spans="1:14" ht="21.9" customHeight="1">
      <c r="A5" s="14"/>
      <c r="B5" s="15"/>
      <c r="C5" s="15"/>
      <c r="D5" s="17">
        <v>90300</v>
      </c>
      <c r="E5" s="17">
        <v>82800</v>
      </c>
      <c r="F5" s="16">
        <v>70900</v>
      </c>
      <c r="G5" s="17">
        <v>62600</v>
      </c>
      <c r="H5" s="17">
        <v>49300</v>
      </c>
      <c r="I5" s="17">
        <v>42500</v>
      </c>
      <c r="J5" s="17">
        <v>36700</v>
      </c>
      <c r="K5" s="391"/>
      <c r="L5" s="391"/>
      <c r="M5" s="394"/>
      <c r="N5" s="395"/>
    </row>
    <row r="6" spans="1:14" ht="21.9" customHeight="1">
      <c r="A6" s="52" t="s">
        <v>47</v>
      </c>
      <c r="B6" s="18" t="s">
        <v>54</v>
      </c>
      <c r="C6" s="18">
        <v>1</v>
      </c>
      <c r="D6" s="222"/>
      <c r="E6" s="222"/>
      <c r="F6" s="222">
        <v>0.5</v>
      </c>
      <c r="G6" s="223">
        <v>1.5</v>
      </c>
      <c r="H6" s="223">
        <v>3</v>
      </c>
      <c r="I6" s="223"/>
      <c r="J6" s="223"/>
      <c r="K6" s="224">
        <f>$F$5*F6+$G$5*G6+$H$5*H6+$I$5*I6+$J$5*J6+$E$5*E6</f>
        <v>277250</v>
      </c>
      <c r="L6" s="224">
        <f>C6*K6</f>
        <v>277250</v>
      </c>
      <c r="M6" s="19"/>
      <c r="N6" s="20"/>
    </row>
    <row r="7" spans="1:14" ht="21.9" customHeight="1">
      <c r="A7" s="53" t="s">
        <v>48</v>
      </c>
      <c r="B7" s="22" t="s">
        <v>62</v>
      </c>
      <c r="C7" s="22">
        <v>1</v>
      </c>
      <c r="D7" s="225"/>
      <c r="E7" s="225"/>
      <c r="F7" s="225"/>
      <c r="G7" s="226"/>
      <c r="H7" s="226">
        <v>0.5</v>
      </c>
      <c r="I7" s="226"/>
      <c r="J7" s="226">
        <v>1</v>
      </c>
      <c r="K7" s="227">
        <f>$F$5*F7+$G$5*G7+$H$5*H7+$I$5*I7+$J$5*J7+$E$5*E7</f>
        <v>61350</v>
      </c>
      <c r="L7" s="227">
        <f>C7*K7</f>
        <v>61350</v>
      </c>
      <c r="M7" s="23"/>
      <c r="N7" s="24"/>
    </row>
    <row r="8" spans="1:14" ht="21.9" customHeight="1">
      <c r="A8" s="54" t="s">
        <v>49</v>
      </c>
      <c r="B8" s="22" t="s">
        <v>62</v>
      </c>
      <c r="C8" s="22">
        <v>1</v>
      </c>
      <c r="D8" s="228"/>
      <c r="E8" s="228"/>
      <c r="F8" s="228"/>
      <c r="G8" s="226">
        <v>0.5</v>
      </c>
      <c r="H8" s="226"/>
      <c r="I8" s="226">
        <v>0.5</v>
      </c>
      <c r="J8" s="226"/>
      <c r="K8" s="227">
        <f>$F$5*F8+$G$5*G8+$H$5*H8+$I$5*I8+$J$5*J8+$E$5*E8</f>
        <v>52550</v>
      </c>
      <c r="L8" s="227">
        <f t="shared" ref="L8:L17" si="0">C8*K8</f>
        <v>52550</v>
      </c>
      <c r="M8" s="25"/>
      <c r="N8" s="26"/>
    </row>
    <row r="9" spans="1:14" ht="21.9" customHeight="1">
      <c r="A9" s="55" t="s">
        <v>50</v>
      </c>
      <c r="B9" s="22"/>
      <c r="C9" s="22"/>
      <c r="D9" s="228"/>
      <c r="E9" s="228"/>
      <c r="F9" s="228"/>
      <c r="G9" s="226"/>
      <c r="H9" s="226"/>
      <c r="I9" s="226"/>
      <c r="J9" s="226"/>
      <c r="K9" s="227"/>
      <c r="L9" s="227">
        <f t="shared" si="0"/>
        <v>0</v>
      </c>
      <c r="M9" s="25"/>
      <c r="N9" s="26"/>
    </row>
    <row r="10" spans="1:14" ht="21.9" customHeight="1">
      <c r="A10" s="56" t="s">
        <v>68</v>
      </c>
      <c r="B10" s="22" t="s">
        <v>62</v>
      </c>
      <c r="C10" s="22">
        <v>1</v>
      </c>
      <c r="D10" s="225"/>
      <c r="E10" s="225"/>
      <c r="F10" s="225"/>
      <c r="G10" s="226">
        <v>0.5</v>
      </c>
      <c r="H10" s="226">
        <v>1</v>
      </c>
      <c r="I10" s="226">
        <v>1.5</v>
      </c>
      <c r="J10" s="226"/>
      <c r="K10" s="227">
        <f t="shared" ref="K10:K20" si="1">$F$5*F10+$G$5*G10+$H$5*H10+$I$5*I10+$J$5*J10+$E$5*E10</f>
        <v>144350</v>
      </c>
      <c r="L10" s="227">
        <f t="shared" si="0"/>
        <v>144350</v>
      </c>
      <c r="M10" s="25"/>
      <c r="N10" s="26"/>
    </row>
    <row r="11" spans="1:14" ht="21.9" customHeight="1">
      <c r="A11" s="57" t="s">
        <v>69</v>
      </c>
      <c r="B11" s="22" t="s">
        <v>62</v>
      </c>
      <c r="C11" s="22">
        <v>1</v>
      </c>
      <c r="D11" s="225"/>
      <c r="E11" s="225"/>
      <c r="F11" s="225"/>
      <c r="G11" s="226">
        <v>0.5</v>
      </c>
      <c r="H11" s="226">
        <v>1</v>
      </c>
      <c r="I11" s="226"/>
      <c r="J11" s="226"/>
      <c r="K11" s="227">
        <f t="shared" si="1"/>
        <v>80600</v>
      </c>
      <c r="L11" s="227">
        <f t="shared" si="0"/>
        <v>80600</v>
      </c>
      <c r="M11" s="23"/>
      <c r="N11" s="24"/>
    </row>
    <row r="12" spans="1:14" ht="21.9" customHeight="1">
      <c r="A12" s="57" t="s">
        <v>70</v>
      </c>
      <c r="B12" s="22" t="s">
        <v>62</v>
      </c>
      <c r="C12" s="22">
        <v>1</v>
      </c>
      <c r="D12" s="225"/>
      <c r="E12" s="225"/>
      <c r="F12" s="225"/>
      <c r="G12" s="226">
        <v>0.5</v>
      </c>
      <c r="H12" s="226"/>
      <c r="I12" s="226">
        <v>1.5</v>
      </c>
      <c r="J12" s="226"/>
      <c r="K12" s="227">
        <f t="shared" si="1"/>
        <v>95050</v>
      </c>
      <c r="L12" s="227">
        <f t="shared" si="0"/>
        <v>95050</v>
      </c>
      <c r="M12" s="23"/>
      <c r="N12" s="24"/>
    </row>
    <row r="13" spans="1:14" ht="21.9" customHeight="1">
      <c r="A13" s="57" t="s">
        <v>71</v>
      </c>
      <c r="B13" s="22" t="s">
        <v>62</v>
      </c>
      <c r="C13" s="22">
        <v>1</v>
      </c>
      <c r="D13" s="225"/>
      <c r="E13" s="225"/>
      <c r="F13" s="225"/>
      <c r="G13" s="226"/>
      <c r="H13" s="226">
        <v>1</v>
      </c>
      <c r="I13" s="226">
        <v>1</v>
      </c>
      <c r="J13" s="226">
        <v>2</v>
      </c>
      <c r="K13" s="227">
        <f t="shared" si="1"/>
        <v>165200</v>
      </c>
      <c r="L13" s="227">
        <f t="shared" si="0"/>
        <v>165200</v>
      </c>
      <c r="M13" s="23"/>
      <c r="N13" s="24"/>
    </row>
    <row r="14" spans="1:14" ht="21.9" customHeight="1">
      <c r="A14" s="53" t="s">
        <v>51</v>
      </c>
      <c r="B14" s="22" t="s">
        <v>62</v>
      </c>
      <c r="C14" s="22">
        <v>1</v>
      </c>
      <c r="D14" s="225"/>
      <c r="E14" s="225"/>
      <c r="F14" s="225">
        <v>0.5</v>
      </c>
      <c r="G14" s="226">
        <v>0.5</v>
      </c>
      <c r="H14" s="226">
        <v>1</v>
      </c>
      <c r="I14" s="226">
        <v>1.5</v>
      </c>
      <c r="J14" s="226">
        <v>1.5</v>
      </c>
      <c r="K14" s="227">
        <f t="shared" si="1"/>
        <v>234850</v>
      </c>
      <c r="L14" s="227">
        <f t="shared" si="0"/>
        <v>234850</v>
      </c>
      <c r="M14" s="23"/>
      <c r="N14" s="24"/>
    </row>
    <row r="15" spans="1:14" ht="21.9" customHeight="1">
      <c r="A15" s="53" t="s">
        <v>60</v>
      </c>
      <c r="B15" s="22" t="s">
        <v>63</v>
      </c>
      <c r="C15" s="22">
        <v>1</v>
      </c>
      <c r="D15" s="225"/>
      <c r="E15" s="225"/>
      <c r="F15" s="225"/>
      <c r="G15" s="226">
        <v>0.5</v>
      </c>
      <c r="H15" s="226"/>
      <c r="I15" s="226">
        <v>0.5</v>
      </c>
      <c r="J15" s="226"/>
      <c r="K15" s="227">
        <f t="shared" si="1"/>
        <v>52550</v>
      </c>
      <c r="L15" s="227">
        <f t="shared" si="0"/>
        <v>52550</v>
      </c>
      <c r="M15" s="23"/>
      <c r="N15" s="24"/>
    </row>
    <row r="16" spans="1:14" ht="21.9" customHeight="1">
      <c r="A16" s="53" t="s">
        <v>52</v>
      </c>
      <c r="B16" s="22" t="s">
        <v>54</v>
      </c>
      <c r="C16" s="22">
        <v>1</v>
      </c>
      <c r="D16" s="225"/>
      <c r="E16" s="225"/>
      <c r="F16" s="225">
        <v>1.5</v>
      </c>
      <c r="G16" s="226">
        <v>2</v>
      </c>
      <c r="H16" s="226">
        <v>3</v>
      </c>
      <c r="I16" s="226">
        <v>5</v>
      </c>
      <c r="J16" s="226"/>
      <c r="K16" s="227">
        <f t="shared" si="1"/>
        <v>591950</v>
      </c>
      <c r="L16" s="227">
        <f t="shared" si="0"/>
        <v>591950</v>
      </c>
      <c r="M16" s="23"/>
      <c r="N16" s="24"/>
    </row>
    <row r="17" spans="1:14" ht="49.2" customHeight="1">
      <c r="A17" s="53" t="s">
        <v>53</v>
      </c>
      <c r="B17" s="22" t="s">
        <v>54</v>
      </c>
      <c r="C17" s="22">
        <v>1</v>
      </c>
      <c r="D17" s="225"/>
      <c r="E17" s="225"/>
      <c r="F17" s="225">
        <v>1</v>
      </c>
      <c r="G17" s="226">
        <v>1.5</v>
      </c>
      <c r="H17" s="226">
        <v>0.5</v>
      </c>
      <c r="I17" s="226"/>
      <c r="J17" s="226"/>
      <c r="K17" s="227">
        <f t="shared" si="1"/>
        <v>189450</v>
      </c>
      <c r="L17" s="227">
        <f t="shared" si="0"/>
        <v>189450</v>
      </c>
      <c r="M17" s="396" t="s">
        <v>78</v>
      </c>
      <c r="N17" s="397"/>
    </row>
    <row r="18" spans="1:14" ht="21.9" customHeight="1">
      <c r="A18" s="21"/>
      <c r="B18" s="22"/>
      <c r="C18" s="22"/>
      <c r="D18" s="226"/>
      <c r="E18" s="226"/>
      <c r="F18" s="225"/>
      <c r="G18" s="226"/>
      <c r="H18" s="226"/>
      <c r="I18" s="226"/>
      <c r="J18" s="226"/>
      <c r="K18" s="227">
        <f t="shared" si="1"/>
        <v>0</v>
      </c>
      <c r="L18" s="227">
        <f>$F$5*G18+$G$5*H18+$H$5*I18+$I$5*J18+$J$5*K18+$E$5*F18</f>
        <v>0</v>
      </c>
      <c r="M18" s="23"/>
      <c r="N18" s="24"/>
    </row>
    <row r="19" spans="1:14" ht="21.9" customHeight="1">
      <c r="A19" s="21"/>
      <c r="B19" s="22"/>
      <c r="C19" s="22"/>
      <c r="D19" s="226"/>
      <c r="E19" s="226"/>
      <c r="F19" s="225"/>
      <c r="G19" s="226"/>
      <c r="H19" s="226"/>
      <c r="I19" s="226"/>
      <c r="J19" s="226"/>
      <c r="K19" s="227">
        <f t="shared" si="1"/>
        <v>0</v>
      </c>
      <c r="L19" s="227">
        <f>$F$5*G19+$G$5*H19+$H$5*I19+$I$5*J19+$J$5*K19+$E$5*F19</f>
        <v>0</v>
      </c>
      <c r="M19" s="23"/>
      <c r="N19" s="24"/>
    </row>
    <row r="20" spans="1:14" ht="21.9" customHeight="1">
      <c r="A20" s="21"/>
      <c r="B20" s="22"/>
      <c r="C20" s="22"/>
      <c r="D20" s="226"/>
      <c r="E20" s="226"/>
      <c r="F20" s="225"/>
      <c r="G20" s="226"/>
      <c r="H20" s="226"/>
      <c r="I20" s="226"/>
      <c r="J20" s="226"/>
      <c r="K20" s="227">
        <f t="shared" si="1"/>
        <v>0</v>
      </c>
      <c r="L20" s="227">
        <f>$F$5*G20+$G$5*H20+$H$5*I20+$I$5*J20+$J$5*K20+$E$5*F20</f>
        <v>0</v>
      </c>
      <c r="M20" s="23"/>
      <c r="N20" s="24"/>
    </row>
    <row r="21" spans="1:14" ht="21.9" customHeight="1">
      <c r="A21" s="21"/>
      <c r="B21" s="22"/>
      <c r="C21" s="22"/>
      <c r="D21" s="226"/>
      <c r="E21" s="226"/>
      <c r="F21" s="225"/>
      <c r="G21" s="226"/>
      <c r="H21" s="226"/>
      <c r="I21" s="226"/>
      <c r="J21" s="226"/>
      <c r="K21" s="227"/>
      <c r="L21" s="227"/>
      <c r="M21" s="23"/>
      <c r="N21" s="24"/>
    </row>
    <row r="22" spans="1:14" ht="21.9" customHeight="1">
      <c r="A22" s="21"/>
      <c r="B22" s="27"/>
      <c r="C22" s="27"/>
      <c r="D22" s="229"/>
      <c r="E22" s="229"/>
      <c r="F22" s="230"/>
      <c r="G22" s="229"/>
      <c r="H22" s="229"/>
      <c r="I22" s="229"/>
      <c r="J22" s="229"/>
      <c r="K22" s="227">
        <f>$F$5*F22+$G$5*G22+$H$5*H22+$I$5*I22+$J$5*J22+$E$5*E22</f>
        <v>0</v>
      </c>
      <c r="L22" s="227">
        <f>$F$5*G22+$G$5*H22+$H$5*I22+$I$5*J22+$J$5*K22+$E$5*F22</f>
        <v>0</v>
      </c>
      <c r="M22" s="23"/>
      <c r="N22" s="24"/>
    </row>
    <row r="23" spans="1:14" ht="21.9" customHeight="1">
      <c r="A23" s="28" t="s">
        <v>29</v>
      </c>
      <c r="B23" s="29"/>
      <c r="C23" s="29"/>
      <c r="D23" s="231">
        <f>SUM(D6:D22)</f>
        <v>0</v>
      </c>
      <c r="E23" s="231">
        <f t="shared" ref="E23:L23" si="2">SUM(E6:E22)</f>
        <v>0</v>
      </c>
      <c r="F23" s="231">
        <f t="shared" si="2"/>
        <v>3.5</v>
      </c>
      <c r="G23" s="231">
        <f t="shared" si="2"/>
        <v>8</v>
      </c>
      <c r="H23" s="231">
        <f t="shared" si="2"/>
        <v>11</v>
      </c>
      <c r="I23" s="231">
        <f t="shared" si="2"/>
        <v>11.5</v>
      </c>
      <c r="J23" s="231">
        <f t="shared" si="2"/>
        <v>4.5</v>
      </c>
      <c r="K23" s="232">
        <f t="shared" si="2"/>
        <v>1945150</v>
      </c>
      <c r="L23" s="232">
        <f t="shared" si="2"/>
        <v>1945150</v>
      </c>
      <c r="M23" s="30"/>
      <c r="N23" s="31"/>
    </row>
  </sheetData>
  <mergeCells count="4">
    <mergeCell ref="K4:K5"/>
    <mergeCell ref="M4:N5"/>
    <mergeCell ref="M17:N17"/>
    <mergeCell ref="L4:L5"/>
  </mergeCells>
  <phoneticPr fontId="7"/>
  <printOptions horizontalCentered="1" verticalCentered="1" gridLinesSet="0"/>
  <pageMargins left="0.39370078740157483" right="0.39370078740157483" top="0.98425196850393704" bottom="0.39370078740157483" header="0" footer="0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総括表</vt:lpstr>
      <vt:lpstr>内訳書</vt:lpstr>
      <vt:lpstr>歩掛調書</vt:lpstr>
      <vt:lpstr>総括表!Print_Area</vt:lpstr>
      <vt:lpstr>内訳書!Print_Area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君家 弘晃</cp:lastModifiedBy>
  <cp:lastPrinted>2026-04-13T03:47:17Z</cp:lastPrinted>
  <dcterms:created xsi:type="dcterms:W3CDTF">1996-09-20T00:32:42Z</dcterms:created>
  <dcterms:modified xsi:type="dcterms:W3CDTF">2026-04-28T00:23:43Z</dcterms:modified>
</cp:coreProperties>
</file>