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/>
  <xr:revisionPtr revIDLastSave="0" documentId="13_ncr:1_{A0E4F49F-DA25-45A3-A896-C414482897D8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設定" sheetId="16" r:id="rId1"/>
    <sheet name="有形固定資産の明細" sheetId="15" r:id="rId2"/>
    <sheet name="有形固定資産に係る行政目的別の明細" sheetId="14" r:id="rId3"/>
    <sheet name="投資及び出資金の明細" sheetId="1" r:id="rId4"/>
    <sheet name="長期延滞債権の明細" sheetId="4" r:id="rId5"/>
    <sheet name="未収金の明細" sheetId="5" r:id="rId6"/>
    <sheet name="貸付金の明細" sheetId="3" r:id="rId7"/>
    <sheet name="基金の明細" sheetId="2" r:id="rId8"/>
    <sheet name="地方債等（借入先別）の明細" sheetId="6" r:id="rId9"/>
    <sheet name="地方債等（利率別）の明細" sheetId="7" r:id="rId10"/>
    <sheet name="地方債等（返済期間別）の明細" sheetId="8" r:id="rId11"/>
    <sheet name="特定の契約条項が付された地方債等の概要" sheetId="9" r:id="rId12"/>
    <sheet name="引当金の明細" sheetId="10" r:id="rId13"/>
    <sheet name="補助金等の明細" sheetId="11" r:id="rId14"/>
    <sheet name="財源の明細" sheetId="12" r:id="rId15"/>
    <sheet name="財源情報の明細" sheetId="17" r:id="rId16"/>
    <sheet name="資金の明細" sheetId="13" r:id="rId17"/>
  </sheets>
  <externalReferences>
    <externalReference r:id="rId18"/>
  </externalReferences>
  <definedNames>
    <definedName name="_xlnm.Print_Titles" localSheetId="2">有形固定資産に係る行政目的別の明細!$1:$5</definedName>
    <definedName name="_xlnm.Print_Titles" localSheetId="1">有形固定資産の明細!$1:$5</definedName>
    <definedName name="X12Y01_13">'[1]13'!$U$24</definedName>
    <definedName name="X12Y03_13">'[1]13'!$Z$24</definedName>
    <definedName name="X12Y10_13">'[1]13'!$AG$24</definedName>
    <definedName name="X33Y02_13">'[1]13'!$Y$45</definedName>
    <definedName name="X33Y03_13">'[1]13'!$Z$45</definedName>
    <definedName name="X33Y10_13">'[1]13'!$AG$45</definedName>
    <definedName name="X34Y02_13">'[1]13'!$Y$46</definedName>
    <definedName name="X34Y03_13">'[1]13'!$Z$46</definedName>
    <definedName name="X34Y10_13">'[1]13'!$AG$46</definedName>
    <definedName name="X35Y02_13">'[1]13'!$Y$47</definedName>
    <definedName name="X35Y03_13">'[1]13'!$Z$47</definedName>
    <definedName name="X35Y10_13">'[1]13'!$AG$47</definedName>
    <definedName name="自治体名">設定!$B$1</definedName>
    <definedName name="単位">設定!$B$3</definedName>
    <definedName name="年度">設定!$B$2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7" l="1"/>
  <c r="E8" i="17"/>
  <c r="F8" i="17"/>
  <c r="B12" i="17"/>
  <c r="F12" i="17" s="1"/>
  <c r="A4" i="13"/>
  <c r="A4" i="17"/>
  <c r="A4" i="12"/>
  <c r="A4" i="11"/>
  <c r="A4" i="10"/>
  <c r="A4" i="9"/>
  <c r="A4" i="8"/>
  <c r="A4" i="7"/>
  <c r="A4" i="6"/>
  <c r="A4" i="2"/>
  <c r="A4" i="3"/>
  <c r="A4" i="5"/>
  <c r="A4" i="4"/>
  <c r="A4" i="1"/>
  <c r="A4" i="14"/>
  <c r="A4" i="15"/>
  <c r="C4" i="11" l="1"/>
  <c r="G8" i="2"/>
  <c r="G9" i="2"/>
  <c r="G10" i="2"/>
  <c r="G11" i="2"/>
  <c r="G12" i="2"/>
  <c r="F8" i="2"/>
  <c r="F9" i="2"/>
  <c r="F10" i="2"/>
  <c r="F11" i="2"/>
  <c r="F12" i="2"/>
  <c r="B25" i="5" l="1"/>
  <c r="B26" i="5"/>
  <c r="C26" i="5"/>
  <c r="F13" i="2" l="1"/>
  <c r="F14" i="2"/>
  <c r="F15" i="2"/>
  <c r="F16" i="2"/>
  <c r="G16" i="2" s="1"/>
  <c r="F17" i="2"/>
  <c r="G17" i="2" s="1"/>
  <c r="F18" i="2"/>
  <c r="F6" i="2"/>
  <c r="B23" i="4"/>
  <c r="G13" i="2" l="1"/>
  <c r="G14" i="2"/>
  <c r="G15" i="2"/>
  <c r="G18" i="2"/>
  <c r="F25" i="1"/>
  <c r="F43" i="1" s="1"/>
  <c r="F26" i="1"/>
  <c r="F27" i="1"/>
  <c r="F28" i="1"/>
  <c r="G28" i="1" s="1"/>
  <c r="F29" i="1"/>
  <c r="F30" i="1"/>
  <c r="F31" i="1"/>
  <c r="F32" i="1"/>
  <c r="G32" i="1" s="1"/>
  <c r="F33" i="1"/>
  <c r="G33" i="1" s="1"/>
  <c r="F34" i="1"/>
  <c r="F35" i="1"/>
  <c r="F36" i="1"/>
  <c r="G36" i="1" s="1"/>
  <c r="C17" i="6"/>
  <c r="H8" i="1"/>
  <c r="B7" i="13"/>
  <c r="B4" i="13"/>
  <c r="A3" i="13"/>
  <c r="A2" i="13"/>
  <c r="F4" i="17"/>
  <c r="A3" i="17"/>
  <c r="A2" i="17"/>
  <c r="E4" i="12"/>
  <c r="A3" i="12"/>
  <c r="A2" i="12"/>
  <c r="A3" i="11"/>
  <c r="A2" i="11"/>
  <c r="E10" i="10"/>
  <c r="C10" i="10"/>
  <c r="B10" i="10"/>
  <c r="D10" i="10"/>
  <c r="F4" i="10"/>
  <c r="A3" i="10"/>
  <c r="A2" i="10"/>
  <c r="B4" i="9"/>
  <c r="A3" i="9"/>
  <c r="A2" i="9"/>
  <c r="A3" i="8"/>
  <c r="A2" i="8"/>
  <c r="A3" i="7"/>
  <c r="A2" i="7"/>
  <c r="K17" i="6"/>
  <c r="J17" i="6"/>
  <c r="I17" i="6"/>
  <c r="H17" i="6"/>
  <c r="G17" i="6"/>
  <c r="F17" i="6"/>
  <c r="E17" i="6"/>
  <c r="D17" i="6"/>
  <c r="B17" i="6"/>
  <c r="K4" i="6"/>
  <c r="A3" i="6"/>
  <c r="A2" i="6"/>
  <c r="C10" i="5"/>
  <c r="B10" i="5"/>
  <c r="C4" i="5"/>
  <c r="A3" i="5"/>
  <c r="A2" i="5"/>
  <c r="C10" i="4"/>
  <c r="B10" i="4"/>
  <c r="C4" i="4"/>
  <c r="A3" i="4"/>
  <c r="A2" i="4"/>
  <c r="F10" i="3"/>
  <c r="E10" i="3"/>
  <c r="D10" i="3"/>
  <c r="C10" i="3"/>
  <c r="B10" i="3"/>
  <c r="F9" i="3"/>
  <c r="F8" i="3"/>
  <c r="F7" i="3"/>
  <c r="F4" i="3"/>
  <c r="A3" i="3"/>
  <c r="A2" i="3"/>
  <c r="E19" i="2"/>
  <c r="D19" i="2"/>
  <c r="C19" i="2"/>
  <c r="B19" i="2"/>
  <c r="F7" i="2"/>
  <c r="G7" i="2" s="1"/>
  <c r="G4" i="2"/>
  <c r="A3" i="2"/>
  <c r="A2" i="2"/>
  <c r="D43" i="1"/>
  <c r="C43" i="1"/>
  <c r="B43" i="1"/>
  <c r="K42" i="1"/>
  <c r="G42" i="1"/>
  <c r="E42" i="1"/>
  <c r="K41" i="1"/>
  <c r="G41" i="1"/>
  <c r="E41" i="1"/>
  <c r="H41" i="1" s="1"/>
  <c r="I41" i="1" s="1"/>
  <c r="J41" i="1" s="1"/>
  <c r="K40" i="1"/>
  <c r="G40" i="1"/>
  <c r="E40" i="1"/>
  <c r="H40" i="1" s="1"/>
  <c r="I40" i="1" s="1"/>
  <c r="J40" i="1" s="1"/>
  <c r="K39" i="1"/>
  <c r="G39" i="1"/>
  <c r="E39" i="1"/>
  <c r="H39" i="1" s="1"/>
  <c r="I39" i="1" s="1"/>
  <c r="J39" i="1" s="1"/>
  <c r="K38" i="1"/>
  <c r="G38" i="1"/>
  <c r="E38" i="1"/>
  <c r="H38" i="1" s="1"/>
  <c r="I38" i="1" s="1"/>
  <c r="J38" i="1" s="1"/>
  <c r="K37" i="1"/>
  <c r="G37" i="1"/>
  <c r="E37" i="1"/>
  <c r="K36" i="1"/>
  <c r="E36" i="1"/>
  <c r="K35" i="1"/>
  <c r="G35" i="1"/>
  <c r="E35" i="1"/>
  <c r="K34" i="1"/>
  <c r="G34" i="1"/>
  <c r="E34" i="1"/>
  <c r="K33" i="1"/>
  <c r="E33" i="1"/>
  <c r="K32" i="1"/>
  <c r="E32" i="1"/>
  <c r="K31" i="1"/>
  <c r="G31" i="1"/>
  <c r="E31" i="1"/>
  <c r="K30" i="1"/>
  <c r="G30" i="1"/>
  <c r="E30" i="1"/>
  <c r="K29" i="1"/>
  <c r="G29" i="1"/>
  <c r="E29" i="1"/>
  <c r="K28" i="1"/>
  <c r="E28" i="1"/>
  <c r="K27" i="1"/>
  <c r="G27" i="1"/>
  <c r="E27" i="1"/>
  <c r="K26" i="1"/>
  <c r="G26" i="1"/>
  <c r="E26" i="1"/>
  <c r="K25" i="1"/>
  <c r="E25" i="1"/>
  <c r="K23" i="1"/>
  <c r="F21" i="1"/>
  <c r="D21" i="1"/>
  <c r="C21" i="1"/>
  <c r="B21" i="1"/>
  <c r="J20" i="1"/>
  <c r="H20" i="1"/>
  <c r="I20" i="1" s="1"/>
  <c r="G20" i="1"/>
  <c r="E20" i="1"/>
  <c r="J19" i="1"/>
  <c r="G19" i="1"/>
  <c r="E19" i="1"/>
  <c r="J18" i="1"/>
  <c r="G18" i="1"/>
  <c r="E18" i="1"/>
  <c r="H18" i="1" s="1"/>
  <c r="I18" i="1" s="1"/>
  <c r="J17" i="1"/>
  <c r="G17" i="1"/>
  <c r="E17" i="1"/>
  <c r="J16" i="1"/>
  <c r="G16" i="1"/>
  <c r="E16" i="1"/>
  <c r="J15" i="1"/>
  <c r="J21" i="1" s="1"/>
  <c r="G15" i="1"/>
  <c r="E15" i="1"/>
  <c r="J13" i="1"/>
  <c r="E11" i="1"/>
  <c r="C11" i="1"/>
  <c r="B11" i="1"/>
  <c r="F10" i="1"/>
  <c r="D10" i="1"/>
  <c r="G10" i="1" s="1"/>
  <c r="H10" i="1" s="1"/>
  <c r="F9" i="1"/>
  <c r="D9" i="1"/>
  <c r="G9" i="1" s="1"/>
  <c r="H9" i="1" s="1"/>
  <c r="F8" i="1"/>
  <c r="D8" i="1"/>
  <c r="G8" i="1" s="1"/>
  <c r="F7" i="1"/>
  <c r="D7" i="1"/>
  <c r="H5" i="1"/>
  <c r="A3" i="1"/>
  <c r="A2" i="1"/>
  <c r="I4" i="14"/>
  <c r="A3" i="14"/>
  <c r="A2" i="14"/>
  <c r="A3" i="15"/>
  <c r="A2" i="15"/>
  <c r="C23" i="4" l="1"/>
  <c r="H32" i="1"/>
  <c r="I32" i="1" s="1"/>
  <c r="J32" i="1" s="1"/>
  <c r="G25" i="1"/>
  <c r="F10" i="10"/>
  <c r="F19" i="2"/>
  <c r="G19" i="2" s="1"/>
  <c r="G6" i="2"/>
  <c r="H19" i="1"/>
  <c r="I19" i="1" s="1"/>
  <c r="K43" i="1"/>
  <c r="H37" i="1"/>
  <c r="I37" i="1" s="1"/>
  <c r="J37" i="1" s="1"/>
  <c r="H25" i="1"/>
  <c r="I25" i="1" s="1"/>
  <c r="J25" i="1" s="1"/>
  <c r="H15" i="1"/>
  <c r="F11" i="1"/>
  <c r="H7" i="1"/>
  <c r="H11" i="1" s="1"/>
  <c r="D11" i="1"/>
  <c r="G7" i="1"/>
  <c r="G11" i="1"/>
  <c r="H36" i="1"/>
  <c r="I36" i="1" s="1"/>
  <c r="J36" i="1" s="1"/>
  <c r="H35" i="1"/>
  <c r="I35" i="1" s="1"/>
  <c r="J35" i="1" s="1"/>
  <c r="H34" i="1"/>
  <c r="I34" i="1" s="1"/>
  <c r="J34" i="1" s="1"/>
  <c r="H33" i="1"/>
  <c r="I33" i="1" s="1"/>
  <c r="J33" i="1" s="1"/>
  <c r="H31" i="1"/>
  <c r="I31" i="1" s="1"/>
  <c r="J31" i="1" s="1"/>
  <c r="H30" i="1"/>
  <c r="I30" i="1" s="1"/>
  <c r="J30" i="1" s="1"/>
  <c r="H29" i="1"/>
  <c r="I29" i="1" s="1"/>
  <c r="J29" i="1" s="1"/>
  <c r="H28" i="1"/>
  <c r="I28" i="1" s="1"/>
  <c r="J28" i="1" s="1"/>
  <c r="H27" i="1"/>
  <c r="I27" i="1" s="1"/>
  <c r="J27" i="1" s="1"/>
  <c r="H26" i="1"/>
  <c r="I26" i="1" s="1"/>
  <c r="J26" i="1" s="1"/>
  <c r="H17" i="1"/>
  <c r="I17" i="1" s="1"/>
  <c r="H16" i="1"/>
  <c r="I16" i="1" s="1"/>
  <c r="E21" i="1"/>
  <c r="H42" i="1"/>
  <c r="E43" i="1"/>
  <c r="I15" i="1" l="1"/>
  <c r="I21" i="1" s="1"/>
  <c r="H21" i="1"/>
  <c r="I42" i="1"/>
  <c r="H43" i="1"/>
  <c r="J42" i="1" l="1"/>
  <c r="J43" i="1" s="1"/>
  <c r="I43" i="1"/>
</calcChain>
</file>

<file path=xl/sharedStrings.xml><?xml version="1.0" encoding="utf-8"?>
<sst xmlns="http://schemas.openxmlformats.org/spreadsheetml/2006/main" count="454" uniqueCount="219">
  <si>
    <t>投資及び出資金の明細</t>
  </si>
  <si>
    <t>市場価格のあるもの</t>
  </si>
  <si>
    <t>銘柄名</t>
  </si>
  <si>
    <t>株数・口数など_x000D_
(A)</t>
  </si>
  <si>
    <t>時価単価_x000D_
(B)</t>
  </si>
  <si>
    <t>貸借対照表計上額_x000D_
(A) X (B)_x000D_
(C)</t>
  </si>
  <si>
    <t>取得単価_x000D_
(D)</t>
  </si>
  <si>
    <t>取得原価_x000D_
(A) X (D)_x000D_
(E)</t>
  </si>
  <si>
    <t>評価差額_x000D_
(C) - (E)_x000D_
(F)</t>
  </si>
  <si>
    <t>(参考)財産に関する_x000D_
調書記載額</t>
  </si>
  <si>
    <t>合計</t>
  </si>
  <si>
    <t>市場価格のないもののうち連結対象団体に対するもの</t>
  </si>
  <si>
    <t>相手先名</t>
  </si>
  <si>
    <t>出資金額_x000D_
(貸借対照表計上額)_x000D_
(A)</t>
  </si>
  <si>
    <t>資産_x000D_
(B)</t>
  </si>
  <si>
    <t>負債_x000D_
(C)</t>
  </si>
  <si>
    <t>純資産額_x000D_
(B) - (C)_x000D_
(D)</t>
  </si>
  <si>
    <t>資本金_x000D_
(E)</t>
  </si>
  <si>
    <t>出資割合(%)_x000D_
(A) / (E)_x000D_
(F)</t>
  </si>
  <si>
    <t>実質価額_x000D_
(D) X (F)_x000D_
(G)</t>
  </si>
  <si>
    <t>投資損失引当金_x000D_
計上額_x000D_
(H)</t>
  </si>
  <si>
    <t>市場価格のないもののうち連結対象団体以外に対するもの</t>
  </si>
  <si>
    <t>出資金額_x000D_
(A)</t>
  </si>
  <si>
    <t>強制評価減_x000D_
(H)</t>
  </si>
  <si>
    <t>貸借対照表計上額_x000D_
(A) - (H)_x000D_
(I)</t>
  </si>
  <si>
    <t>基金の明細</t>
  </si>
  <si>
    <t>種類</t>
  </si>
  <si>
    <t>現金預金</t>
  </si>
  <si>
    <t>有価証券</t>
  </si>
  <si>
    <t>土地</t>
  </si>
  <si>
    <t>その他</t>
  </si>
  <si>
    <t>合計_x000D_
(貸借対照表計上額)</t>
  </si>
  <si>
    <t>貸付金の明細</t>
  </si>
  <si>
    <t>相手先名または種別</t>
  </si>
  <si>
    <t>長期貸付金</t>
  </si>
  <si>
    <t>短期貸付金</t>
  </si>
  <si>
    <t>(参考)_x000D_
貸付金計</t>
  </si>
  <si>
    <t>貸借対照表計上額</t>
  </si>
  <si>
    <t>徴収不能引当金_x000D_
計上額</t>
  </si>
  <si>
    <t>長期延滞債権の明細</t>
  </si>
  <si>
    <t>徴収不能引当金計上額</t>
  </si>
  <si>
    <t>【貸付金】</t>
  </si>
  <si>
    <t>小計</t>
  </si>
  <si>
    <t>【未収金】</t>
  </si>
  <si>
    <t>未収金の明細</t>
  </si>
  <si>
    <t>地方債等（借入先別）の明細</t>
  </si>
  <si>
    <t>地方債等残高</t>
  </si>
  <si>
    <t>政府資金</t>
  </si>
  <si>
    <t>地方公共団体_x000D_
金融機構</t>
  </si>
  <si>
    <t>市中銀行</t>
  </si>
  <si>
    <t>その他の_x000D_
金融機関</t>
  </si>
  <si>
    <t>市場公募債</t>
  </si>
  <si>
    <t>うち1年内償還予定</t>
  </si>
  <si>
    <t>うち共同発行債</t>
  </si>
  <si>
    <t>うち住民公募債</t>
  </si>
  <si>
    <t>【通常分】</t>
  </si>
  <si>
    <t>　その他</t>
  </si>
  <si>
    <t>【特別分】</t>
  </si>
  <si>
    <t>　合計</t>
  </si>
  <si>
    <t>1.5%以下</t>
  </si>
  <si>
    <t>1.5%超_x000D_
2.0%以下</t>
  </si>
  <si>
    <t>2.0%超_x000D_
2.5%以下</t>
  </si>
  <si>
    <t>2.5%超_x000D_
3.0%以下</t>
  </si>
  <si>
    <t>3.0%超_x000D_
3.5%以下</t>
  </si>
  <si>
    <t>3.5%超_x000D_
4.0%以下</t>
  </si>
  <si>
    <t>4.0%超</t>
  </si>
  <si>
    <t>(参考)_x000D_
加重平均_x000D_
利率</t>
  </si>
  <si>
    <t>地方債等（返済期間別）の明細</t>
  </si>
  <si>
    <t>1年以内</t>
  </si>
  <si>
    <t>1年超_x000D_
2年以内</t>
  </si>
  <si>
    <t>2年超_x000D_
3年以内</t>
  </si>
  <si>
    <t>3年超_x000D_
4年以内</t>
  </si>
  <si>
    <t>4年超_x000D_
5年以内</t>
  </si>
  <si>
    <t>5年超_x000D_
10年以内</t>
  </si>
  <si>
    <t>10年超_x000D_
15年以内</t>
  </si>
  <si>
    <t>15年超_x000D_
20年以内</t>
  </si>
  <si>
    <t>20年超</t>
  </si>
  <si>
    <t>特定の契約条項が付された地方債等の概要</t>
  </si>
  <si>
    <t>特定の契約条項が_x000D_
付された地方債等残高</t>
  </si>
  <si>
    <t>契約条項の概要</t>
  </si>
  <si>
    <t>引当金の明細</t>
  </si>
  <si>
    <t>区分</t>
  </si>
  <si>
    <t>前年度末残高</t>
  </si>
  <si>
    <t>本年度増加額</t>
  </si>
  <si>
    <t>本年度減少額</t>
  </si>
  <si>
    <t>本年度末残高</t>
  </si>
  <si>
    <t>目的使用</t>
  </si>
  <si>
    <t>補助金等の明細</t>
  </si>
  <si>
    <t>名称</t>
  </si>
  <si>
    <t>金額</t>
  </si>
  <si>
    <t>他団体への公共施設等整備補助金等_x000D_
(所有外資産分)</t>
  </si>
  <si>
    <t>計</t>
  </si>
  <si>
    <t>その他の補助金等</t>
  </si>
  <si>
    <t>財源の明細</t>
  </si>
  <si>
    <t>会計</t>
  </si>
  <si>
    <t>財源の内容</t>
  </si>
  <si>
    <t>税収等</t>
  </si>
  <si>
    <t>国県等補助金</t>
  </si>
  <si>
    <t>資本的_x000D_
補助金</t>
  </si>
  <si>
    <t>経常的_x000D_
補助金</t>
  </si>
  <si>
    <t>資金の明細</t>
  </si>
  <si>
    <t>物品</t>
  </si>
  <si>
    <t>　建設仮勘定</t>
  </si>
  <si>
    <t>　工作物</t>
  </si>
  <si>
    <t>　建物</t>
  </si>
  <si>
    <t>　土地</t>
  </si>
  <si>
    <t>インフラ資産</t>
  </si>
  <si>
    <t>　航空機</t>
  </si>
  <si>
    <t>　浮標等</t>
  </si>
  <si>
    <t>　船舶</t>
  </si>
  <si>
    <t>　立木竹</t>
  </si>
  <si>
    <t>事業用資産</t>
  </si>
  <si>
    <t>総務</t>
  </si>
  <si>
    <t>消防</t>
  </si>
  <si>
    <t>産業振興</t>
  </si>
  <si>
    <t>環境衛生</t>
  </si>
  <si>
    <t>福祉</t>
  </si>
  <si>
    <t>教育</t>
  </si>
  <si>
    <t>生活インフラ・_x000D_
国土保全</t>
  </si>
  <si>
    <t>有形固定資産に係る行政目的別の明細</t>
  </si>
  <si>
    <t>本年度償却額_x000D_
(F)</t>
  </si>
  <si>
    <t>本年度末_x000D_
減価償却累計額_x000D_
(E)</t>
  </si>
  <si>
    <t>本年度減少額_x000D_
(C)</t>
  </si>
  <si>
    <t>本年度増加額_x000D_
(B)</t>
  </si>
  <si>
    <t>前年度末残高_x000D_
(A)</t>
  </si>
  <si>
    <t>有形固定資産の明細</t>
  </si>
  <si>
    <t>自治体名</t>
    <rPh sb="0" eb="4">
      <t>ジチタイメイ</t>
    </rPh>
    <phoneticPr fontId="6"/>
  </si>
  <si>
    <t>年度</t>
    <rPh sb="0" eb="2">
      <t>ネンド</t>
    </rPh>
    <phoneticPr fontId="6"/>
  </si>
  <si>
    <t>単位</t>
    <rPh sb="0" eb="2">
      <t>タンイ</t>
    </rPh>
    <phoneticPr fontId="6"/>
  </si>
  <si>
    <t>-</t>
    <phoneticPr fontId="6"/>
  </si>
  <si>
    <t>貸付金・基金等の増加</t>
  </si>
  <si>
    <t>有形固定資産等の増加</t>
  </si>
  <si>
    <t>純行政コスト</t>
  </si>
  <si>
    <t>地方債等</t>
  </si>
  <si>
    <t>内訳</t>
  </si>
  <si>
    <t>地方債等（利率別）の明細</t>
    <phoneticPr fontId="6"/>
  </si>
  <si>
    <t>（単位：円）</t>
  </si>
  <si>
    <t>財源情報の明細</t>
    <phoneticPr fontId="6"/>
  </si>
  <si>
    <t>その他</t>
    <rPh sb="2" eb="3">
      <t>タ</t>
    </rPh>
    <phoneticPr fontId="6"/>
  </si>
  <si>
    <t>小計</t>
    <rPh sb="0" eb="2">
      <t>ショウケイ</t>
    </rPh>
    <phoneticPr fontId="6"/>
  </si>
  <si>
    <t>令和６年度</t>
    <rPh sb="0" eb="2">
      <t>レイワ</t>
    </rPh>
    <rPh sb="3" eb="5">
      <t>ネンド</t>
    </rPh>
    <phoneticPr fontId="6"/>
  </si>
  <si>
    <t>-</t>
  </si>
  <si>
    <t>財政調整基金</t>
  </si>
  <si>
    <t>該当なし</t>
    <rPh sb="0" eb="2">
      <t>ガイトウ</t>
    </rPh>
    <phoneticPr fontId="4"/>
  </si>
  <si>
    <t>市税</t>
    <rPh sb="0" eb="2">
      <t>シゼイ</t>
    </rPh>
    <phoneticPr fontId="6"/>
  </si>
  <si>
    <t>（満期保有目的有価証券）</t>
    <rPh sb="1" eb="3">
      <t>マンキ</t>
    </rPh>
    <rPh sb="3" eb="5">
      <t>ホユウ</t>
    </rPh>
    <rPh sb="5" eb="7">
      <t>モクテキ</t>
    </rPh>
    <rPh sb="7" eb="9">
      <t>ユウカ</t>
    </rPh>
    <rPh sb="9" eb="11">
      <t>ショウケン</t>
    </rPh>
    <phoneticPr fontId="6"/>
  </si>
  <si>
    <t>災害対策基金</t>
  </si>
  <si>
    <t>交野市</t>
    <rPh sb="0" eb="3">
      <t>カタノシ</t>
    </rPh>
    <phoneticPr fontId="6"/>
  </si>
  <si>
    <t>交野市土地開発公社</t>
    <rPh sb="0" eb="3">
      <t>カタノシ</t>
    </rPh>
    <rPh sb="3" eb="5">
      <t>トチ</t>
    </rPh>
    <rPh sb="5" eb="7">
      <t>カイハツ</t>
    </rPh>
    <rPh sb="7" eb="9">
      <t>コウシャ</t>
    </rPh>
    <phoneticPr fontId="2"/>
  </si>
  <si>
    <t>社会福祉法人　交野市社会福祉協議会</t>
    <rPh sb="0" eb="2">
      <t>シャカイ</t>
    </rPh>
    <rPh sb="2" eb="4">
      <t>フクシ</t>
    </rPh>
    <rPh sb="4" eb="6">
      <t>ホウジン</t>
    </rPh>
    <rPh sb="7" eb="10">
      <t>カタノシ</t>
    </rPh>
    <rPh sb="10" eb="12">
      <t>シャカイ</t>
    </rPh>
    <rPh sb="12" eb="14">
      <t>フクシ</t>
    </rPh>
    <rPh sb="14" eb="17">
      <t>キョウギカイ</t>
    </rPh>
    <phoneticPr fontId="2"/>
  </si>
  <si>
    <t>パナソニック交野株式会社</t>
    <rPh sb="6" eb="8">
      <t>カタノ</t>
    </rPh>
    <rPh sb="8" eb="10">
      <t>カブシキ</t>
    </rPh>
    <rPh sb="10" eb="12">
      <t>カイシャ</t>
    </rPh>
    <phoneticPr fontId="2"/>
  </si>
  <si>
    <t>大阪湾広域臨海環境整備センター</t>
    <rPh sb="0" eb="2">
      <t>オオサカ</t>
    </rPh>
    <rPh sb="2" eb="3">
      <t>ワン</t>
    </rPh>
    <rPh sb="3" eb="5">
      <t>コウイキ</t>
    </rPh>
    <rPh sb="5" eb="7">
      <t>リンカイ</t>
    </rPh>
    <rPh sb="7" eb="9">
      <t>カンキョウ</t>
    </rPh>
    <rPh sb="9" eb="11">
      <t>セイビ</t>
    </rPh>
    <phoneticPr fontId="2"/>
  </si>
  <si>
    <t>公益財団法人　大阪みどりのトラスト協会</t>
    <rPh sb="0" eb="2">
      <t>コウエキ</t>
    </rPh>
    <rPh sb="2" eb="4">
      <t>ザイダン</t>
    </rPh>
    <rPh sb="4" eb="6">
      <t>ホウジン</t>
    </rPh>
    <rPh sb="7" eb="9">
      <t>オオサカ</t>
    </rPh>
    <rPh sb="17" eb="19">
      <t>キョウカイ</t>
    </rPh>
    <phoneticPr fontId="2"/>
  </si>
  <si>
    <t>一般財団法人　大阪府地域福祉推進財団</t>
    <rPh sb="0" eb="2">
      <t>イッパン</t>
    </rPh>
    <rPh sb="2" eb="4">
      <t>ザイダン</t>
    </rPh>
    <rPh sb="4" eb="6">
      <t>ホウジン</t>
    </rPh>
    <rPh sb="7" eb="9">
      <t>オオサカ</t>
    </rPh>
    <rPh sb="9" eb="10">
      <t>フ</t>
    </rPh>
    <rPh sb="10" eb="12">
      <t>チイキ</t>
    </rPh>
    <rPh sb="12" eb="14">
      <t>フクシ</t>
    </rPh>
    <rPh sb="14" eb="16">
      <t>スイシン</t>
    </rPh>
    <rPh sb="16" eb="18">
      <t>ザイダン</t>
    </rPh>
    <phoneticPr fontId="2"/>
  </si>
  <si>
    <t>一般財団法人　砂防フロンティア整備推進機構</t>
    <rPh sb="7" eb="9">
      <t>サボウ</t>
    </rPh>
    <rPh sb="15" eb="17">
      <t>セイビ</t>
    </rPh>
    <rPh sb="17" eb="19">
      <t>スイシン</t>
    </rPh>
    <rPh sb="19" eb="21">
      <t>キコウ</t>
    </rPh>
    <phoneticPr fontId="2"/>
  </si>
  <si>
    <t>公益財団法人　大阪府暴力追放推進センター</t>
    <rPh sb="0" eb="2">
      <t>コウエキ</t>
    </rPh>
    <rPh sb="2" eb="4">
      <t>ザイダン</t>
    </rPh>
    <rPh sb="4" eb="6">
      <t>ホウジン</t>
    </rPh>
    <rPh sb="7" eb="9">
      <t>オオサカ</t>
    </rPh>
    <rPh sb="9" eb="10">
      <t>フ</t>
    </rPh>
    <rPh sb="10" eb="12">
      <t>ボウリョク</t>
    </rPh>
    <rPh sb="12" eb="14">
      <t>ツイホウ</t>
    </rPh>
    <rPh sb="14" eb="16">
      <t>スイシン</t>
    </rPh>
    <phoneticPr fontId="2"/>
  </si>
  <si>
    <t>一般財団法人　アジア・太平洋人権情報センター</t>
    <rPh sb="0" eb="2">
      <t>イッパン</t>
    </rPh>
    <rPh sb="2" eb="4">
      <t>ザイダン</t>
    </rPh>
    <rPh sb="4" eb="6">
      <t>ホウジン</t>
    </rPh>
    <rPh sb="11" eb="14">
      <t>タイヘイヨウ</t>
    </rPh>
    <rPh sb="14" eb="16">
      <t>ジンケン</t>
    </rPh>
    <rPh sb="16" eb="18">
      <t>ジョウホウ</t>
    </rPh>
    <phoneticPr fontId="2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</si>
  <si>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2"/>
  </si>
  <si>
    <t>公益財団法人　大阪人権博物館</t>
    <rPh sb="7" eb="9">
      <t>オオサカ</t>
    </rPh>
    <rPh sb="9" eb="11">
      <t>ジンケン</t>
    </rPh>
    <rPh sb="11" eb="14">
      <t>ハクブツカン</t>
    </rPh>
    <phoneticPr fontId="2"/>
  </si>
  <si>
    <t>りそなホールディングス</t>
  </si>
  <si>
    <t>税等未収金</t>
    <rPh sb="0" eb="2">
      <t>ゼイトウ</t>
    </rPh>
    <rPh sb="2" eb="5">
      <t>ミシュウキン</t>
    </rPh>
    <phoneticPr fontId="4"/>
  </si>
  <si>
    <t>市民税(個人)</t>
  </si>
  <si>
    <t>市民税(法人)</t>
  </si>
  <si>
    <t>固定資産税</t>
  </si>
  <si>
    <t>軽自動車税</t>
  </si>
  <si>
    <t>都市計画税</t>
  </si>
  <si>
    <t>　該当なし</t>
    <phoneticPr fontId="6"/>
  </si>
  <si>
    <t>税等未収金</t>
  </si>
  <si>
    <t>　市民税(個人)</t>
    <phoneticPr fontId="6"/>
  </si>
  <si>
    <t>　市民税(法人)</t>
    <phoneticPr fontId="6"/>
  </si>
  <si>
    <t>　固定資産税</t>
    <phoneticPr fontId="6"/>
  </si>
  <si>
    <t>　軽自動車税</t>
    <phoneticPr fontId="6"/>
  </si>
  <si>
    <t>　都市計画税</t>
    <phoneticPr fontId="6"/>
  </si>
  <si>
    <t>その他の未収金</t>
  </si>
  <si>
    <t>児童福祉費負担金</t>
  </si>
  <si>
    <t>教育費負担金</t>
  </si>
  <si>
    <t>保育所使用料　</t>
  </si>
  <si>
    <t>教育使用料</t>
  </si>
  <si>
    <t>手数料</t>
  </si>
  <si>
    <t>雑入</t>
  </si>
  <si>
    <t>公債費管理基金（固定資産）</t>
  </si>
  <si>
    <t>社会福祉事業基金</t>
  </si>
  <si>
    <t>地域保全整備基金</t>
  </si>
  <si>
    <t>都市の緑基金</t>
  </si>
  <si>
    <t>ふるさと創生桜基金</t>
  </si>
  <si>
    <t>職員退職手当基金</t>
  </si>
  <si>
    <t>第二京阪道路環境監視基金</t>
  </si>
  <si>
    <t>公共施設等整備基金</t>
  </si>
  <si>
    <t>学校教育振興基金</t>
  </si>
  <si>
    <t>生計援助基金</t>
  </si>
  <si>
    <t>奨学基金</t>
  </si>
  <si>
    <t>　一般公共事業</t>
  </si>
  <si>
    <t>　災害復旧</t>
  </si>
  <si>
    <t>　教育・福祉施設</t>
  </si>
  <si>
    <t>　一般単独事業</t>
  </si>
  <si>
    <t>　減税補てん債</t>
  </si>
  <si>
    <t>　臨時財政対策債</t>
    <phoneticPr fontId="6"/>
  </si>
  <si>
    <t>私立認定こども園等施設整備補助金（こども）</t>
  </si>
  <si>
    <t>大阪府後期高齢者医療広域連合療養給付費負担金（医療）</t>
  </si>
  <si>
    <t>四條畷市交野市清掃施設組合負担金（環総）</t>
  </si>
  <si>
    <t>住民税非課税世帯等臨時特別給付金</t>
  </si>
  <si>
    <t>私立認定こども園等事業費補助金（こども）</t>
  </si>
  <si>
    <t>消防指令業務負担金</t>
  </si>
  <si>
    <t>北河内4市リサイクル施設組合負担金（環総）</t>
  </si>
  <si>
    <t>税収等</t>
    <rPh sb="0" eb="3">
      <t>ゼイシュウトウ</t>
    </rPh>
    <phoneticPr fontId="6"/>
  </si>
  <si>
    <t>一般会計等</t>
    <rPh sb="0" eb="5">
      <t>イッパンカイケイトウ</t>
    </rPh>
    <phoneticPr fontId="6"/>
  </si>
  <si>
    <t>地方譲与税</t>
    <rPh sb="0" eb="5">
      <t>チホウジョウヨゼイ</t>
    </rPh>
    <phoneticPr fontId="6"/>
  </si>
  <si>
    <t>地方消費税交付金</t>
    <rPh sb="0" eb="8">
      <t>チホウショウヒゼイコウフキン</t>
    </rPh>
    <phoneticPr fontId="6"/>
  </si>
  <si>
    <t>地方交付税</t>
    <rPh sb="0" eb="5">
      <t>チホウコウフゼイ</t>
    </rPh>
    <phoneticPr fontId="6"/>
  </si>
  <si>
    <t>国庫支出金</t>
  </si>
  <si>
    <t>都道府県等支出金</t>
  </si>
  <si>
    <t>要求払預金</t>
    <rPh sb="0" eb="3">
      <t>ヨウキュウバラ</t>
    </rPh>
    <rPh sb="3" eb="5">
      <t>ヨキン</t>
    </rPh>
    <phoneticPr fontId="4"/>
  </si>
  <si>
    <t>会計</t>
    <rPh sb="0" eb="2">
      <t>カイケイ</t>
    </rPh>
    <phoneticPr fontId="6"/>
  </si>
  <si>
    <t>退職手当引当金</t>
  </si>
  <si>
    <t>賞与等引当金</t>
  </si>
  <si>
    <t>損失補償等引当金</t>
  </si>
  <si>
    <t>本年度末残高
(A)+(B)-(C)
(D)</t>
    <phoneticPr fontId="6"/>
  </si>
  <si>
    <t>差引本年度末残高
(D)-(E)
(G)</t>
    <phoneticPr fontId="6"/>
  </si>
  <si>
    <t>交野市土地開発公社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</si>
</sst>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[Black]_ * \△#,##0_ ;_ * &quot;-&quot;_ ;_ @_ "/>
  </numFmts>
  <fonts count="12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1" fillId="0" borderId="0" applyFont="0" applyFill="0" applyBorder="0" applyAlignment="0" applyProtection="0"/>
  </cellStyleXfs>
  <cellXfs count="62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3" fontId="2" fillId="0" borderId="0" xfId="0" applyNumberFormat="1" applyFont="1"/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3" fontId="1" fillId="2" borderId="6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3" fontId="1" fillId="0" borderId="1" xfId="0" applyNumberFormat="1" applyFont="1" applyBorder="1" applyAlignment="1">
      <alignment horizontal="left" vertical="center" indent="1"/>
    </xf>
    <xf numFmtId="10" fontId="1" fillId="0" borderId="1" xfId="1" applyNumberFormat="1" applyFont="1" applyBorder="1" applyAlignment="1">
      <alignment horizontal="right" vertical="center"/>
    </xf>
    <xf numFmtId="38" fontId="1" fillId="0" borderId="0" xfId="2" applyFont="1" applyAlignment="1"/>
    <xf numFmtId="3" fontId="9" fillId="0" borderId="4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2" fillId="0" borderId="0" xfId="0" applyFont="1"/>
    <xf numFmtId="10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vertical="center"/>
    </xf>
    <xf numFmtId="176" fontId="1" fillId="0" borderId="1" xfId="2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" fontId="1" fillId="0" borderId="0" xfId="0" applyNumberFormat="1" applyFont="1"/>
    <xf numFmtId="3" fontId="1" fillId="0" borderId="0" xfId="0" applyNumberFormat="1" applyFont="1" applyAlignment="1">
      <alignment horizontal="right"/>
    </xf>
    <xf numFmtId="38" fontId="1" fillId="0" borderId="4" xfId="2" applyFont="1" applyBorder="1" applyAlignment="1">
      <alignment horizontal="right" vertical="center"/>
    </xf>
    <xf numFmtId="38" fontId="1" fillId="0" borderId="1" xfId="2" applyFont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/>
    </xf>
    <xf numFmtId="3" fontId="9" fillId="0" borderId="12" xfId="0" applyNumberFormat="1" applyFont="1" applyBorder="1" applyAlignment="1">
      <alignment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vertical="center"/>
    </xf>
  </cellXfs>
  <cellStyles count="5">
    <cellStyle name="パーセント" xfId="1" builtinId="5"/>
    <cellStyle name="桁区切り" xfId="2" builtinId="6"/>
    <cellStyle name="桁区切り 2" xfId="4" xr:uid="{B29F87E6-94B1-4EA1-8785-0DBB8F9FC24A}"/>
    <cellStyle name="標準" xfId="0" builtinId="0"/>
    <cellStyle name="標準 6 2 2 2" xfId="3" xr:uid="{BE3CC1C8-B022-42C2-B635-C050E0A2F09A}"/>
  </cellStyles>
  <dxfs count="60"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  <dxf>
      <numFmt numFmtId="177" formatCode="\ #,##0,;\-#,##0,;\-"/>
    </dxf>
    <dxf>
      <numFmt numFmtId="178" formatCode="#,##0;\-#,##0;\-"/>
    </dxf>
    <dxf>
      <numFmt numFmtId="179" formatCode="\ #,##0,,;\-#,##0,,;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.190\mmi-doc\ps_&#12497;&#12502;&#12522;&#12483;&#12463;&#12475;&#12463;&#12479;&#12540;\&#20844;&#20250;&#35336;\02.&#20316;&#26989;\R4&#24180;&#20316;&#26989;\&#22524;&#29577;&#30476;&#26481;&#26494;&#23665;&#24066;\4_&#20316;&#26989;&#20013;\08_&#38468;&#23646;&#26126;&#32048;&#26360;\&#19968;&#33324;&#20250;&#35336;&#31561;_&#36001;&#28304;&#24773;&#22577;&#12398;&#26126;&#32048;&#35336;&#31639;sheet.xlsx" TargetMode="External"/><Relationship Id="rId1" Type="http://schemas.openxmlformats.org/officeDocument/2006/relationships/externalLinkPath" Target="file:///\\192.168.1.190\mmi-doc\ps_&#12497;&#12502;&#12522;&#12483;&#12463;&#12475;&#12463;&#12479;&#12540;\&#20844;&#20250;&#35336;\02.&#20316;&#26989;\R4&#24180;&#20316;&#26989;\&#22524;&#29577;&#30476;&#26481;&#26494;&#23665;&#24066;\4_&#20316;&#26989;&#20013;\08_&#38468;&#23646;&#26126;&#32048;&#26360;\&#19968;&#33324;&#20250;&#35336;&#31561;_&#36001;&#28304;&#24773;&#22577;&#12398;&#26126;&#32048;&#35336;&#31639;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財源情報明細 (2)"/>
      <sheetName val="計算シート"/>
      <sheetName val="純資産変動計算書(NW)"/>
      <sheetName val="資金収支計算書(CF)"/>
      <sheetName val="行政コスト計算書(PL)"/>
      <sheetName val="13"/>
      <sheetName val="仕訳一覧表"/>
      <sheetName val="Sheet2"/>
      <sheetName val="sheet1税収"/>
    </sheetNames>
    <sheetDataSet>
      <sheetData sheetId="0"/>
      <sheetData sheetId="1"/>
      <sheetData sheetId="2"/>
      <sheetData sheetId="3"/>
      <sheetData sheetId="4"/>
      <sheetData sheetId="5">
        <row r="24">
          <cell r="U24">
            <v>2021138</v>
          </cell>
          <cell r="Z24">
            <v>23276</v>
          </cell>
          <cell r="AG24">
            <v>866800</v>
          </cell>
        </row>
        <row r="45">
          <cell r="Y45">
            <v>0</v>
          </cell>
          <cell r="Z45">
            <v>0</v>
          </cell>
          <cell r="AG45">
            <v>0</v>
          </cell>
        </row>
        <row r="46">
          <cell r="Y46">
            <v>0</v>
          </cell>
          <cell r="Z46">
            <v>0</v>
          </cell>
          <cell r="AG46">
            <v>0</v>
          </cell>
        </row>
        <row r="47">
          <cell r="Y47">
            <v>0</v>
          </cell>
          <cell r="Z47">
            <v>0</v>
          </cell>
          <cell r="AG47">
            <v>0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BFDA-CE01-4298-AF4A-3EB45073F164}">
  <sheetPr codeName="Sheet1">
    <tabColor theme="1" tint="0.499984740745262"/>
    <pageSetUpPr fitToPage="1"/>
  </sheetPr>
  <dimension ref="A1:D4"/>
  <sheetViews>
    <sheetView workbookViewId="0">
      <selection activeCell="B4" sqref="B4"/>
    </sheetView>
  </sheetViews>
  <sheetFormatPr defaultColWidth="9" defaultRowHeight="18.75" customHeight="1" x14ac:dyDescent="0.2"/>
  <cols>
    <col min="1" max="1" width="9" style="28"/>
    <col min="2" max="2" width="17.5" style="28" customWidth="1"/>
    <col min="3" max="16384" width="9" style="28"/>
  </cols>
  <sheetData>
    <row r="1" spans="1:4" ht="18.75" customHeight="1" x14ac:dyDescent="0.2">
      <c r="A1" s="28" t="s">
        <v>126</v>
      </c>
      <c r="B1" s="9" t="s">
        <v>147</v>
      </c>
    </row>
    <row r="2" spans="1:4" ht="18.75" customHeight="1" x14ac:dyDescent="0.2">
      <c r="A2" s="28" t="s">
        <v>127</v>
      </c>
      <c r="B2" s="28" t="s">
        <v>140</v>
      </c>
      <c r="D2" s="9"/>
    </row>
    <row r="3" spans="1:4" ht="18.75" customHeight="1" x14ac:dyDescent="0.2">
      <c r="A3" s="28" t="s">
        <v>128</v>
      </c>
      <c r="B3" s="20" t="s">
        <v>136</v>
      </c>
    </row>
    <row r="4" spans="1:4" ht="18.75" customHeight="1" x14ac:dyDescent="0.2">
      <c r="A4" s="28" t="s">
        <v>212</v>
      </c>
      <c r="B4" s="28" t="s">
        <v>205</v>
      </c>
    </row>
  </sheetData>
  <phoneticPr fontId="6"/>
  <dataValidations count="1">
    <dataValidation type="list" allowBlank="1" showInputMessage="1" showErrorMessage="1" sqref="B3" xr:uid="{95956AF4-B690-4395-A073-29559B61079D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B55-A214-4F38-894F-4EC976AD5FCB}">
  <sheetPr codeName="Sheet2">
    <pageSetUpPr fitToPage="1"/>
  </sheetPr>
  <dimension ref="A1:H23"/>
  <sheetViews>
    <sheetView zoomScale="90" zoomScaleNormal="70" workbookViewId="0">
      <selection activeCell="J13" sqref="J13"/>
    </sheetView>
  </sheetViews>
  <sheetFormatPr defaultColWidth="8.83203125" defaultRowHeight="11" x14ac:dyDescent="0.2"/>
  <cols>
    <col min="1" max="1" width="30.83203125" style="5" customWidth="1"/>
    <col min="2" max="8" width="15.83203125" style="5" customWidth="1"/>
    <col min="9" max="16384" width="8.83203125" style="5"/>
  </cols>
  <sheetData>
    <row r="1" spans="1:8" ht="21" x14ac:dyDescent="0.2">
      <c r="A1" s="31" t="s">
        <v>125</v>
      </c>
      <c r="B1" s="31"/>
      <c r="C1" s="31"/>
      <c r="D1" s="31"/>
      <c r="E1" s="31"/>
      <c r="F1" s="31"/>
      <c r="G1" s="31"/>
      <c r="H1" s="31"/>
    </row>
    <row r="2" spans="1:8" ht="13" x14ac:dyDescent="0.2">
      <c r="A2" s="9" t="str">
        <f>"自治体名："&amp;自治体名</f>
        <v>自治体名：交野市</v>
      </c>
      <c r="B2" s="9"/>
      <c r="C2" s="9"/>
      <c r="D2" s="9"/>
      <c r="E2" s="9"/>
      <c r="F2" s="9"/>
      <c r="G2" s="9"/>
      <c r="H2" s="7"/>
    </row>
    <row r="3" spans="1:8" ht="13" x14ac:dyDescent="0.2">
      <c r="A3" s="9" t="str">
        <f>"年度："&amp;年度</f>
        <v>年度：令和６年度</v>
      </c>
      <c r="B3" s="9"/>
      <c r="C3" s="9"/>
      <c r="D3" s="9"/>
      <c r="E3" s="9"/>
      <c r="F3" s="9"/>
      <c r="G3" s="9"/>
      <c r="H3" s="9"/>
    </row>
    <row r="4" spans="1:8" ht="13" x14ac:dyDescent="0.2">
      <c r="A4" s="9" t="str">
        <f>"会計："&amp;設定!B4</f>
        <v>会計：一般会計等</v>
      </c>
      <c r="B4" s="9"/>
      <c r="C4" s="9"/>
      <c r="D4" s="9"/>
      <c r="E4" s="9"/>
      <c r="F4" s="9"/>
      <c r="G4" s="9"/>
      <c r="H4" s="7" t="s">
        <v>136</v>
      </c>
    </row>
    <row r="5" spans="1:8" ht="33" x14ac:dyDescent="0.2">
      <c r="A5" s="18" t="s">
        <v>81</v>
      </c>
      <c r="B5" s="19" t="s">
        <v>124</v>
      </c>
      <c r="C5" s="19" t="s">
        <v>123</v>
      </c>
      <c r="D5" s="19" t="s">
        <v>122</v>
      </c>
      <c r="E5" s="19" t="s">
        <v>216</v>
      </c>
      <c r="F5" s="19" t="s">
        <v>121</v>
      </c>
      <c r="G5" s="19" t="s">
        <v>120</v>
      </c>
      <c r="H5" s="19" t="s">
        <v>217</v>
      </c>
    </row>
    <row r="6" spans="1:8" x14ac:dyDescent="0.2">
      <c r="A6" s="6" t="s">
        <v>111</v>
      </c>
      <c r="B6" s="30">
        <v>73969927066</v>
      </c>
      <c r="C6" s="30">
        <v>13590338841</v>
      </c>
      <c r="D6" s="30">
        <v>5743330641</v>
      </c>
      <c r="E6" s="30">
        <v>81816935266</v>
      </c>
      <c r="F6" s="30">
        <v>26516510790</v>
      </c>
      <c r="G6" s="30">
        <v>599308510</v>
      </c>
      <c r="H6" s="30">
        <v>55300424476</v>
      </c>
    </row>
    <row r="7" spans="1:8" x14ac:dyDescent="0.2">
      <c r="A7" s="6" t="s">
        <v>105</v>
      </c>
      <c r="B7" s="30">
        <v>38040433662</v>
      </c>
      <c r="C7" s="30">
        <v>6192402471</v>
      </c>
      <c r="D7" s="30">
        <v>5743330641</v>
      </c>
      <c r="E7" s="30">
        <v>38489505492</v>
      </c>
      <c r="F7" s="30" t="s">
        <v>141</v>
      </c>
      <c r="G7" s="30" t="s">
        <v>141</v>
      </c>
      <c r="H7" s="30">
        <v>38489505492</v>
      </c>
    </row>
    <row r="8" spans="1:8" x14ac:dyDescent="0.2">
      <c r="A8" s="6" t="s">
        <v>110</v>
      </c>
      <c r="B8" s="30" t="s">
        <v>141</v>
      </c>
      <c r="C8" s="30" t="s">
        <v>141</v>
      </c>
      <c r="D8" s="30" t="s">
        <v>141</v>
      </c>
      <c r="E8" s="30" t="s">
        <v>141</v>
      </c>
      <c r="F8" s="30" t="s">
        <v>141</v>
      </c>
      <c r="G8" s="30" t="s">
        <v>141</v>
      </c>
      <c r="H8" s="30" t="s">
        <v>141</v>
      </c>
    </row>
    <row r="9" spans="1:8" x14ac:dyDescent="0.2">
      <c r="A9" s="6" t="s">
        <v>104</v>
      </c>
      <c r="B9" s="30">
        <v>34720031199</v>
      </c>
      <c r="C9" s="30">
        <v>7301710570</v>
      </c>
      <c r="D9" s="30" t="s">
        <v>141</v>
      </c>
      <c r="E9" s="30">
        <v>42021741769</v>
      </c>
      <c r="F9" s="30">
        <v>26296498246</v>
      </c>
      <c r="G9" s="30">
        <v>551043628</v>
      </c>
      <c r="H9" s="30">
        <v>15725243523</v>
      </c>
    </row>
    <row r="10" spans="1:8" x14ac:dyDescent="0.2">
      <c r="A10" s="6" t="s">
        <v>103</v>
      </c>
      <c r="B10" s="30">
        <v>728947705</v>
      </c>
      <c r="C10" s="30">
        <v>96225800</v>
      </c>
      <c r="D10" s="30" t="s">
        <v>141</v>
      </c>
      <c r="E10" s="30">
        <v>825173505</v>
      </c>
      <c r="F10" s="30">
        <v>220012544</v>
      </c>
      <c r="G10" s="30">
        <v>48264882</v>
      </c>
      <c r="H10" s="30">
        <v>605160961</v>
      </c>
    </row>
    <row r="11" spans="1:8" x14ac:dyDescent="0.2">
      <c r="A11" s="6" t="s">
        <v>109</v>
      </c>
      <c r="B11" s="30" t="s">
        <v>141</v>
      </c>
      <c r="C11" s="30" t="s">
        <v>141</v>
      </c>
      <c r="D11" s="30" t="s">
        <v>141</v>
      </c>
      <c r="E11" s="30" t="s">
        <v>141</v>
      </c>
      <c r="F11" s="30" t="s">
        <v>141</v>
      </c>
      <c r="G11" s="30" t="s">
        <v>141</v>
      </c>
      <c r="H11" s="30" t="s">
        <v>141</v>
      </c>
    </row>
    <row r="12" spans="1:8" x14ac:dyDescent="0.2">
      <c r="A12" s="6" t="s">
        <v>108</v>
      </c>
      <c r="B12" s="30" t="s">
        <v>141</v>
      </c>
      <c r="C12" s="30" t="s">
        <v>141</v>
      </c>
      <c r="D12" s="30" t="s">
        <v>141</v>
      </c>
      <c r="E12" s="30" t="s">
        <v>141</v>
      </c>
      <c r="F12" s="30" t="s">
        <v>141</v>
      </c>
      <c r="G12" s="30" t="s">
        <v>141</v>
      </c>
      <c r="H12" s="30" t="s">
        <v>141</v>
      </c>
    </row>
    <row r="13" spans="1:8" x14ac:dyDescent="0.2">
      <c r="A13" s="6" t="s">
        <v>107</v>
      </c>
      <c r="B13" s="30" t="s">
        <v>141</v>
      </c>
      <c r="C13" s="30" t="s">
        <v>141</v>
      </c>
      <c r="D13" s="30" t="s">
        <v>141</v>
      </c>
      <c r="E13" s="30" t="s">
        <v>141</v>
      </c>
      <c r="F13" s="30" t="s">
        <v>141</v>
      </c>
      <c r="G13" s="30" t="s">
        <v>141</v>
      </c>
      <c r="H13" s="30" t="s">
        <v>141</v>
      </c>
    </row>
    <row r="14" spans="1:8" x14ac:dyDescent="0.2">
      <c r="A14" s="6" t="s">
        <v>56</v>
      </c>
      <c r="B14" s="30" t="s">
        <v>141</v>
      </c>
      <c r="C14" s="30" t="s">
        <v>141</v>
      </c>
      <c r="D14" s="30" t="s">
        <v>141</v>
      </c>
      <c r="E14" s="30" t="s">
        <v>141</v>
      </c>
      <c r="F14" s="30" t="s">
        <v>141</v>
      </c>
      <c r="G14" s="30" t="s">
        <v>141</v>
      </c>
      <c r="H14" s="30" t="s">
        <v>141</v>
      </c>
    </row>
    <row r="15" spans="1:8" x14ac:dyDescent="0.2">
      <c r="A15" s="6" t="s">
        <v>102</v>
      </c>
      <c r="B15" s="30">
        <v>480514500</v>
      </c>
      <c r="C15" s="30" t="s">
        <v>141</v>
      </c>
      <c r="D15" s="30" t="s">
        <v>141</v>
      </c>
      <c r="E15" s="30">
        <v>480514500</v>
      </c>
      <c r="F15" s="30" t="s">
        <v>141</v>
      </c>
      <c r="G15" s="30" t="s">
        <v>141</v>
      </c>
      <c r="H15" s="30">
        <v>480514500</v>
      </c>
    </row>
    <row r="16" spans="1:8" x14ac:dyDescent="0.2">
      <c r="A16" s="6" t="s">
        <v>106</v>
      </c>
      <c r="B16" s="30">
        <v>60418963022</v>
      </c>
      <c r="C16" s="30">
        <v>281956426</v>
      </c>
      <c r="D16" s="30">
        <v>2674487</v>
      </c>
      <c r="E16" s="30">
        <v>60698244961</v>
      </c>
      <c r="F16" s="30">
        <v>47012639708</v>
      </c>
      <c r="G16" s="30">
        <v>425246734</v>
      </c>
      <c r="H16" s="30">
        <v>13685605253</v>
      </c>
    </row>
    <row r="17" spans="1:8" x14ac:dyDescent="0.2">
      <c r="A17" s="6" t="s">
        <v>105</v>
      </c>
      <c r="B17" s="30">
        <v>7472102979</v>
      </c>
      <c r="C17" s="30">
        <v>65600071</v>
      </c>
      <c r="D17" s="30">
        <v>2674487</v>
      </c>
      <c r="E17" s="30">
        <v>7535028563</v>
      </c>
      <c r="F17" s="30" t="s">
        <v>141</v>
      </c>
      <c r="G17" s="30" t="s">
        <v>141</v>
      </c>
      <c r="H17" s="30">
        <v>7535028563</v>
      </c>
    </row>
    <row r="18" spans="1:8" x14ac:dyDescent="0.2">
      <c r="A18" s="6" t="s">
        <v>104</v>
      </c>
      <c r="B18" s="30" t="s">
        <v>141</v>
      </c>
      <c r="C18" s="30" t="s">
        <v>141</v>
      </c>
      <c r="D18" s="30" t="s">
        <v>141</v>
      </c>
      <c r="E18" s="30" t="s">
        <v>141</v>
      </c>
      <c r="F18" s="30" t="s">
        <v>141</v>
      </c>
      <c r="G18" s="30" t="s">
        <v>141</v>
      </c>
      <c r="H18" s="30" t="s">
        <v>141</v>
      </c>
    </row>
    <row r="19" spans="1:8" x14ac:dyDescent="0.2">
      <c r="A19" s="6" t="s">
        <v>103</v>
      </c>
      <c r="B19" s="30">
        <v>52895367143</v>
      </c>
      <c r="C19" s="30">
        <v>216356355</v>
      </c>
      <c r="D19" s="30" t="s">
        <v>141</v>
      </c>
      <c r="E19" s="30">
        <v>53111723498</v>
      </c>
      <c r="F19" s="30">
        <v>47012639708</v>
      </c>
      <c r="G19" s="1">
        <v>425246734</v>
      </c>
      <c r="H19" s="30">
        <v>6099083790</v>
      </c>
    </row>
    <row r="20" spans="1:8" x14ac:dyDescent="0.2">
      <c r="A20" s="6" t="s">
        <v>56</v>
      </c>
      <c r="B20" s="30" t="s">
        <v>141</v>
      </c>
      <c r="C20" s="30" t="s">
        <v>141</v>
      </c>
      <c r="D20" s="30" t="s">
        <v>141</v>
      </c>
      <c r="E20" s="30" t="s">
        <v>141</v>
      </c>
      <c r="F20" s="30" t="s">
        <v>141</v>
      </c>
      <c r="G20" s="1" t="s">
        <v>141</v>
      </c>
      <c r="H20" s="30" t="s">
        <v>141</v>
      </c>
    </row>
    <row r="21" spans="1:8" x14ac:dyDescent="0.2">
      <c r="A21" s="6" t="s">
        <v>102</v>
      </c>
      <c r="B21" s="30">
        <v>51492900</v>
      </c>
      <c r="C21" s="30" t="s">
        <v>141</v>
      </c>
      <c r="D21" s="30" t="s">
        <v>141</v>
      </c>
      <c r="E21" s="30">
        <v>51492900</v>
      </c>
      <c r="F21" s="30" t="s">
        <v>141</v>
      </c>
      <c r="G21" s="1" t="s">
        <v>141</v>
      </c>
      <c r="H21" s="30">
        <v>51492900</v>
      </c>
    </row>
    <row r="22" spans="1:8" x14ac:dyDescent="0.2">
      <c r="A22" s="6" t="s">
        <v>101</v>
      </c>
      <c r="B22" s="1">
        <v>3278270433</v>
      </c>
      <c r="C22" s="1">
        <v>300111369</v>
      </c>
      <c r="D22" s="1">
        <v>36996236</v>
      </c>
      <c r="E22" s="1">
        <v>3541385566</v>
      </c>
      <c r="F22" s="1">
        <v>3103976941</v>
      </c>
      <c r="G22" s="1">
        <v>69858223</v>
      </c>
      <c r="H22" s="1">
        <v>437408625</v>
      </c>
    </row>
    <row r="23" spans="1:8" x14ac:dyDescent="0.2">
      <c r="A23" s="6" t="s">
        <v>10</v>
      </c>
      <c r="B23" s="30">
        <v>137667160521</v>
      </c>
      <c r="C23" s="30">
        <v>14172406636</v>
      </c>
      <c r="D23" s="30">
        <v>5783001364</v>
      </c>
      <c r="E23" s="30">
        <v>146056565793</v>
      </c>
      <c r="F23" s="30">
        <v>76633127439</v>
      </c>
      <c r="G23" s="30">
        <v>1094413467</v>
      </c>
      <c r="H23" s="30">
        <v>69423438354</v>
      </c>
    </row>
  </sheetData>
  <phoneticPr fontId="6"/>
  <conditionalFormatting sqref="A6:H23">
    <cfRule type="expression" dxfId="59" priority="1" stopIfTrue="1">
      <formula>$H$4="（単位：百万円）"</formula>
    </cfRule>
    <cfRule type="expression" dxfId="58" priority="2" stopIfTrue="1">
      <formula>$H$4="（単位：円）"</formula>
    </cfRule>
    <cfRule type="expression" dxfId="57" priority="3" stopIfTrue="1">
      <formula>$H$4="（単位：千円）"</formula>
    </cfRule>
  </conditionalFormatting>
  <dataValidations disablePrompts="1" count="1">
    <dataValidation type="list" allowBlank="1" showInputMessage="1" showErrorMessage="1" sqref="H4" xr:uid="{20DC5D8D-0A7B-497F-A502-2E9170574892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943B-A3D1-4AA4-B6B0-F7CB214A6E2E}">
  <sheetPr codeName="Sheet3">
    <pageSetUpPr fitToPage="1"/>
  </sheetPr>
  <dimension ref="A1:I23"/>
  <sheetViews>
    <sheetView tabSelected="1" zoomScale="86" zoomScaleNormal="70" workbookViewId="0">
      <selection activeCell="B17" sqref="B17:G22"/>
    </sheetView>
  </sheetViews>
  <sheetFormatPr defaultColWidth="8.83203125" defaultRowHeight="11" x14ac:dyDescent="0.2"/>
  <cols>
    <col min="1" max="1" width="30.83203125" style="5" customWidth="1"/>
    <col min="2" max="11" width="15.83203125" style="5" customWidth="1"/>
    <col min="12" max="16384" width="8.83203125" style="5"/>
  </cols>
  <sheetData>
    <row r="1" spans="1:9" ht="21" x14ac:dyDescent="0.2">
      <c r="A1" s="31" t="s">
        <v>119</v>
      </c>
      <c r="B1" s="31"/>
      <c r="C1" s="31"/>
      <c r="D1" s="31"/>
      <c r="E1" s="31"/>
      <c r="F1" s="31"/>
      <c r="G1" s="31"/>
      <c r="H1" s="31"/>
      <c r="I1" s="31"/>
    </row>
    <row r="2" spans="1:9" ht="13" x14ac:dyDescent="0.2">
      <c r="A2" s="9" t="str">
        <f>"自治体名："&amp;自治体名</f>
        <v>自治体名：交野市</v>
      </c>
      <c r="B2" s="9"/>
      <c r="C2" s="9"/>
      <c r="D2" s="9"/>
      <c r="E2" s="9"/>
      <c r="F2" s="9"/>
      <c r="G2" s="9"/>
      <c r="H2" s="9"/>
      <c r="I2" s="7"/>
    </row>
    <row r="3" spans="1:9" ht="13" x14ac:dyDescent="0.2">
      <c r="A3" s="9" t="str">
        <f>"年度："&amp;年度</f>
        <v>年度：令和６年度</v>
      </c>
      <c r="B3" s="9"/>
      <c r="C3" s="9"/>
      <c r="D3" s="9"/>
      <c r="E3" s="9"/>
      <c r="F3" s="9"/>
      <c r="G3" s="9"/>
      <c r="H3" s="9"/>
      <c r="I3" s="9"/>
    </row>
    <row r="4" spans="1:9" ht="13" x14ac:dyDescent="0.2">
      <c r="A4" s="9" t="str">
        <f>"会計："&amp;設定!B4</f>
        <v>会計：一般会計等</v>
      </c>
      <c r="B4" s="9"/>
      <c r="C4" s="9"/>
      <c r="D4" s="9"/>
      <c r="E4" s="9"/>
      <c r="F4" s="9"/>
      <c r="G4" s="9"/>
      <c r="H4" s="9"/>
      <c r="I4" s="7" t="str">
        <f>単位</f>
        <v>（単位：円）</v>
      </c>
    </row>
    <row r="5" spans="1:9" ht="22" x14ac:dyDescent="0.2">
      <c r="A5" s="18" t="s">
        <v>81</v>
      </c>
      <c r="B5" s="19" t="s">
        <v>118</v>
      </c>
      <c r="C5" s="18" t="s">
        <v>117</v>
      </c>
      <c r="D5" s="18" t="s">
        <v>116</v>
      </c>
      <c r="E5" s="18" t="s">
        <v>115</v>
      </c>
      <c r="F5" s="18" t="s">
        <v>114</v>
      </c>
      <c r="G5" s="18" t="s">
        <v>113</v>
      </c>
      <c r="H5" s="18" t="s">
        <v>112</v>
      </c>
      <c r="I5" s="18" t="s">
        <v>10</v>
      </c>
    </row>
    <row r="6" spans="1:9" x14ac:dyDescent="0.2">
      <c r="A6" s="6" t="s">
        <v>111</v>
      </c>
      <c r="B6" s="30">
        <v>11740175334</v>
      </c>
      <c r="C6" s="30">
        <v>37100017199</v>
      </c>
      <c r="D6" s="30">
        <v>2944785289</v>
      </c>
      <c r="E6" s="30">
        <v>1617728231</v>
      </c>
      <c r="F6" s="30">
        <v>1150483</v>
      </c>
      <c r="G6" s="30">
        <v>142934987</v>
      </c>
      <c r="H6" s="30">
        <v>1753632953</v>
      </c>
      <c r="I6" s="30">
        <v>55300424476</v>
      </c>
    </row>
    <row r="7" spans="1:9" x14ac:dyDescent="0.2">
      <c r="A7" s="6" t="s">
        <v>105</v>
      </c>
      <c r="B7" s="30">
        <v>11498118450</v>
      </c>
      <c r="C7" s="30">
        <v>22413629084</v>
      </c>
      <c r="D7" s="30">
        <v>1418057561</v>
      </c>
      <c r="E7" s="30">
        <v>1614529976</v>
      </c>
      <c r="F7" s="30" t="s">
        <v>141</v>
      </c>
      <c r="G7" s="30">
        <v>138242120</v>
      </c>
      <c r="H7" s="30">
        <v>1406928301</v>
      </c>
      <c r="I7" s="30">
        <v>38489505492</v>
      </c>
    </row>
    <row r="8" spans="1:9" x14ac:dyDescent="0.2">
      <c r="A8" s="6" t="s">
        <v>110</v>
      </c>
      <c r="B8" s="30" t="s">
        <v>141</v>
      </c>
      <c r="C8" s="30" t="s">
        <v>141</v>
      </c>
      <c r="D8" s="30" t="s">
        <v>141</v>
      </c>
      <c r="E8" s="30" t="s">
        <v>141</v>
      </c>
      <c r="F8" s="30" t="s">
        <v>141</v>
      </c>
      <c r="G8" s="30" t="s">
        <v>141</v>
      </c>
      <c r="H8" s="30" t="s">
        <v>141</v>
      </c>
      <c r="I8" s="30" t="s">
        <v>141</v>
      </c>
    </row>
    <row r="9" spans="1:9" x14ac:dyDescent="0.2">
      <c r="A9" s="6" t="s">
        <v>104</v>
      </c>
      <c r="B9" s="30">
        <v>41089896</v>
      </c>
      <c r="C9" s="30">
        <v>14029176058</v>
      </c>
      <c r="D9" s="30">
        <v>1369029733</v>
      </c>
      <c r="E9" s="30">
        <v>1902606</v>
      </c>
      <c r="F9" s="30">
        <v>1150483</v>
      </c>
      <c r="G9" s="30">
        <v>2276737</v>
      </c>
      <c r="H9" s="30">
        <v>280618010</v>
      </c>
      <c r="I9" s="30">
        <v>15725243523</v>
      </c>
    </row>
    <row r="10" spans="1:9" x14ac:dyDescent="0.2">
      <c r="A10" s="6" t="s">
        <v>103</v>
      </c>
      <c r="B10" s="1">
        <v>200477488</v>
      </c>
      <c r="C10" s="1">
        <v>181246057</v>
      </c>
      <c r="D10" s="1">
        <v>155497995</v>
      </c>
      <c r="E10" s="1">
        <v>1295649</v>
      </c>
      <c r="F10" s="1" t="s">
        <v>141</v>
      </c>
      <c r="G10" s="1">
        <v>2416130</v>
      </c>
      <c r="H10" s="1">
        <v>64227642</v>
      </c>
      <c r="I10" s="1">
        <v>605160961</v>
      </c>
    </row>
    <row r="11" spans="1:9" x14ac:dyDescent="0.2">
      <c r="A11" s="6" t="s">
        <v>109</v>
      </c>
      <c r="B11" s="30" t="s">
        <v>141</v>
      </c>
      <c r="C11" s="30" t="s">
        <v>141</v>
      </c>
      <c r="D11" s="30" t="s">
        <v>141</v>
      </c>
      <c r="E11" s="30" t="s">
        <v>141</v>
      </c>
      <c r="F11" s="30" t="s">
        <v>141</v>
      </c>
      <c r="G11" s="30" t="s">
        <v>141</v>
      </c>
      <c r="H11" s="30" t="s">
        <v>141</v>
      </c>
      <c r="I11" s="30" t="s">
        <v>141</v>
      </c>
    </row>
    <row r="12" spans="1:9" x14ac:dyDescent="0.2">
      <c r="A12" s="6" t="s">
        <v>108</v>
      </c>
      <c r="B12" s="30" t="s">
        <v>141</v>
      </c>
      <c r="C12" s="30" t="s">
        <v>141</v>
      </c>
      <c r="D12" s="30" t="s">
        <v>141</v>
      </c>
      <c r="E12" s="30" t="s">
        <v>141</v>
      </c>
      <c r="F12" s="30" t="s">
        <v>141</v>
      </c>
      <c r="G12" s="30" t="s">
        <v>141</v>
      </c>
      <c r="H12" s="30" t="s">
        <v>141</v>
      </c>
      <c r="I12" s="30" t="s">
        <v>141</v>
      </c>
    </row>
    <row r="13" spans="1:9" x14ac:dyDescent="0.2">
      <c r="A13" s="6" t="s">
        <v>107</v>
      </c>
      <c r="B13" s="30" t="s">
        <v>141</v>
      </c>
      <c r="C13" s="30" t="s">
        <v>141</v>
      </c>
      <c r="D13" s="30" t="s">
        <v>141</v>
      </c>
      <c r="E13" s="30" t="s">
        <v>141</v>
      </c>
      <c r="F13" s="30" t="s">
        <v>141</v>
      </c>
      <c r="G13" s="30" t="s">
        <v>141</v>
      </c>
      <c r="H13" s="30" t="s">
        <v>141</v>
      </c>
      <c r="I13" s="30" t="s">
        <v>141</v>
      </c>
    </row>
    <row r="14" spans="1:9" x14ac:dyDescent="0.2">
      <c r="A14" s="6" t="s">
        <v>56</v>
      </c>
      <c r="B14" s="30" t="s">
        <v>141</v>
      </c>
      <c r="C14" s="30" t="s">
        <v>141</v>
      </c>
      <c r="D14" s="30" t="s">
        <v>141</v>
      </c>
      <c r="E14" s="30" t="s">
        <v>141</v>
      </c>
      <c r="F14" s="30" t="s">
        <v>141</v>
      </c>
      <c r="G14" s="30" t="s">
        <v>141</v>
      </c>
      <c r="H14" s="30" t="s">
        <v>141</v>
      </c>
      <c r="I14" s="30" t="s">
        <v>141</v>
      </c>
    </row>
    <row r="15" spans="1:9" x14ac:dyDescent="0.2">
      <c r="A15" s="6" t="s">
        <v>102</v>
      </c>
      <c r="B15" s="30">
        <v>489500</v>
      </c>
      <c r="C15" s="30">
        <v>475966000</v>
      </c>
      <c r="D15" s="30">
        <v>2200000</v>
      </c>
      <c r="E15" s="30" t="s">
        <v>141</v>
      </c>
      <c r="F15" s="30" t="s">
        <v>141</v>
      </c>
      <c r="G15" s="30" t="s">
        <v>141</v>
      </c>
      <c r="H15" s="30">
        <v>1859000</v>
      </c>
      <c r="I15" s="30">
        <v>480514500</v>
      </c>
    </row>
    <row r="16" spans="1:9" x14ac:dyDescent="0.2">
      <c r="A16" s="6" t="s">
        <v>106</v>
      </c>
      <c r="B16" s="30">
        <v>11696861636</v>
      </c>
      <c r="C16" s="30">
        <v>991377447</v>
      </c>
      <c r="D16" s="30">
        <v>21491763</v>
      </c>
      <c r="E16" s="30" t="s">
        <v>141</v>
      </c>
      <c r="F16" s="30" t="s">
        <v>141</v>
      </c>
      <c r="G16" s="30">
        <v>884638161</v>
      </c>
      <c r="H16" s="30">
        <v>91236246</v>
      </c>
      <c r="I16" s="30">
        <v>13685605253</v>
      </c>
    </row>
    <row r="17" spans="1:9" x14ac:dyDescent="0.2">
      <c r="A17" s="6" t="s">
        <v>105</v>
      </c>
      <c r="B17" s="30">
        <v>6503413890</v>
      </c>
      <c r="C17" s="30">
        <v>988289421</v>
      </c>
      <c r="D17" s="30">
        <v>13919005</v>
      </c>
      <c r="E17" s="30" t="s">
        <v>141</v>
      </c>
      <c r="F17" s="30" t="s">
        <v>141</v>
      </c>
      <c r="G17" s="30">
        <v>1</v>
      </c>
      <c r="H17" s="30">
        <v>29406246</v>
      </c>
      <c r="I17" s="30">
        <v>7535028563</v>
      </c>
    </row>
    <row r="18" spans="1:9" x14ac:dyDescent="0.2">
      <c r="A18" s="6" t="s">
        <v>104</v>
      </c>
      <c r="B18" s="30" t="s">
        <v>141</v>
      </c>
      <c r="C18" s="30" t="s">
        <v>141</v>
      </c>
      <c r="D18" s="30" t="s">
        <v>141</v>
      </c>
      <c r="E18" s="30" t="s">
        <v>141</v>
      </c>
      <c r="F18" s="30" t="s">
        <v>141</v>
      </c>
      <c r="G18" s="30" t="s">
        <v>141</v>
      </c>
      <c r="H18" s="30" t="s">
        <v>141</v>
      </c>
      <c r="I18" s="30" t="s">
        <v>141</v>
      </c>
    </row>
    <row r="19" spans="1:9" x14ac:dyDescent="0.2">
      <c r="A19" s="6" t="s">
        <v>103</v>
      </c>
      <c r="B19" s="30">
        <v>5141954846</v>
      </c>
      <c r="C19" s="30">
        <v>3088026</v>
      </c>
      <c r="D19" s="30">
        <v>7572758</v>
      </c>
      <c r="E19" s="30" t="s">
        <v>141</v>
      </c>
      <c r="F19" s="30" t="s">
        <v>141</v>
      </c>
      <c r="G19" s="30">
        <v>884638160</v>
      </c>
      <c r="H19" s="30">
        <v>61830000</v>
      </c>
      <c r="I19" s="30">
        <v>6099083790</v>
      </c>
    </row>
    <row r="20" spans="1:9" x14ac:dyDescent="0.2">
      <c r="A20" s="6" t="s">
        <v>56</v>
      </c>
      <c r="B20" s="30" t="s">
        <v>141</v>
      </c>
      <c r="C20" s="30" t="s">
        <v>141</v>
      </c>
      <c r="D20" s="30" t="s">
        <v>141</v>
      </c>
      <c r="E20" s="30" t="s">
        <v>141</v>
      </c>
      <c r="F20" s="30" t="s">
        <v>141</v>
      </c>
      <c r="G20" s="30" t="s">
        <v>141</v>
      </c>
      <c r="H20" s="30" t="s">
        <v>141</v>
      </c>
      <c r="I20" s="30" t="s">
        <v>141</v>
      </c>
    </row>
    <row r="21" spans="1:9" x14ac:dyDescent="0.2">
      <c r="A21" s="6" t="s">
        <v>102</v>
      </c>
      <c r="B21" s="1">
        <v>51492900</v>
      </c>
      <c r="C21" s="1" t="s">
        <v>141</v>
      </c>
      <c r="D21" s="1" t="s">
        <v>141</v>
      </c>
      <c r="E21" s="1" t="s">
        <v>141</v>
      </c>
      <c r="F21" s="1" t="s">
        <v>141</v>
      </c>
      <c r="G21" s="1" t="s">
        <v>141</v>
      </c>
      <c r="H21" s="1" t="s">
        <v>141</v>
      </c>
      <c r="I21" s="1">
        <v>51492900</v>
      </c>
    </row>
    <row r="22" spans="1:9" x14ac:dyDescent="0.2">
      <c r="A22" s="6" t="s">
        <v>101</v>
      </c>
      <c r="B22" s="30">
        <v>839796</v>
      </c>
      <c r="C22" s="30">
        <v>212148710</v>
      </c>
      <c r="D22" s="30">
        <v>8734645</v>
      </c>
      <c r="E22" s="30">
        <v>9430970</v>
      </c>
      <c r="F22" s="30" t="s">
        <v>141</v>
      </c>
      <c r="G22" s="30">
        <v>3324956</v>
      </c>
      <c r="H22" s="30">
        <v>202929548</v>
      </c>
      <c r="I22" s="30">
        <v>437408625</v>
      </c>
    </row>
    <row r="23" spans="1:9" x14ac:dyDescent="0.2">
      <c r="A23" s="6" t="s">
        <v>10</v>
      </c>
      <c r="B23" s="30">
        <v>23437876766</v>
      </c>
      <c r="C23" s="30">
        <v>38303543356</v>
      </c>
      <c r="D23" s="30">
        <v>2975011697</v>
      </c>
      <c r="E23" s="30">
        <v>1627159201</v>
      </c>
      <c r="F23" s="30">
        <v>1150483</v>
      </c>
      <c r="G23" s="30">
        <v>1030898104</v>
      </c>
      <c r="H23" s="30">
        <v>2047798747</v>
      </c>
      <c r="I23" s="30">
        <v>69423438354</v>
      </c>
    </row>
  </sheetData>
  <phoneticPr fontId="6"/>
  <conditionalFormatting sqref="A6:I23">
    <cfRule type="expression" dxfId="56" priority="43" stopIfTrue="1">
      <formula>$I$4="（単位：百万円）"</formula>
    </cfRule>
    <cfRule type="expression" dxfId="55" priority="44" stopIfTrue="1">
      <formula>$I$4="（単位：円）"</formula>
    </cfRule>
    <cfRule type="expression" dxfId="54" priority="45" stopIfTrue="1">
      <formula>$I$4="（単位：千円）"</formula>
    </cfRule>
  </conditionalFormatting>
  <dataValidations count="1">
    <dataValidation type="list" allowBlank="1" showInputMessage="1" showErrorMessage="1" sqref="I4" xr:uid="{9549F0ED-A778-44AE-8D04-7A09DE959448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K43"/>
  <sheetViews>
    <sheetView zoomScale="91" zoomScaleNormal="70" workbookViewId="0">
      <selection activeCell="A10" sqref="A10"/>
    </sheetView>
  </sheetViews>
  <sheetFormatPr defaultColWidth="8.83203125" defaultRowHeight="11" x14ac:dyDescent="0.2"/>
  <cols>
    <col min="1" max="1" width="56" style="5" bestFit="1" customWidth="1"/>
    <col min="2" max="11" width="15.33203125" style="5" customWidth="1"/>
    <col min="12" max="16384" width="8.83203125" style="5"/>
  </cols>
  <sheetData>
    <row r="1" spans="1:10" ht="21" x14ac:dyDescent="0.3">
      <c r="A1" s="8" t="s">
        <v>0</v>
      </c>
    </row>
    <row r="2" spans="1:10" ht="13" x14ac:dyDescent="0.2">
      <c r="A2" s="9" t="str">
        <f>"自治体名："&amp;自治体名</f>
        <v>自治体名：交野市</v>
      </c>
    </row>
    <row r="3" spans="1:10" ht="13" x14ac:dyDescent="0.2">
      <c r="A3" s="9" t="str">
        <f>"年度："&amp;年度</f>
        <v>年度：令和６年度</v>
      </c>
    </row>
    <row r="4" spans="1:10" x14ac:dyDescent="0.2">
      <c r="A4" s="5" t="str">
        <f>"会計："&amp;設定!B4</f>
        <v>会計：一般会計等</v>
      </c>
    </row>
    <row r="5" spans="1:10" ht="13" x14ac:dyDescent="0.2">
      <c r="A5" s="13" t="s">
        <v>1</v>
      </c>
      <c r="H5" s="7" t="str">
        <f>単位</f>
        <v>（単位：円）</v>
      </c>
    </row>
    <row r="6" spans="1:10" ht="37.5" customHeight="1" x14ac:dyDescent="0.2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10" ht="18" customHeight="1" x14ac:dyDescent="0.2">
      <c r="A7" s="6" t="s">
        <v>145</v>
      </c>
      <c r="B7" s="32"/>
      <c r="C7" s="32"/>
      <c r="D7" s="32">
        <f>B7*C7</f>
        <v>0</v>
      </c>
      <c r="E7" s="32"/>
      <c r="F7" s="32">
        <f>B7*E7</f>
        <v>0</v>
      </c>
      <c r="G7" s="32">
        <f>D7-F7</f>
        <v>0</v>
      </c>
      <c r="H7" s="32">
        <f>F7</f>
        <v>0</v>
      </c>
    </row>
    <row r="8" spans="1:10" ht="18" customHeight="1" x14ac:dyDescent="0.2">
      <c r="A8" s="6" t="s">
        <v>159</v>
      </c>
      <c r="B8" s="30">
        <v>398</v>
      </c>
      <c r="C8" s="30">
        <v>500</v>
      </c>
      <c r="D8" s="32">
        <f>B8*C8</f>
        <v>199000</v>
      </c>
      <c r="E8" s="32"/>
      <c r="F8" s="32">
        <f>B8*E8</f>
        <v>0</v>
      </c>
      <c r="G8" s="32">
        <f>D8-F8</f>
        <v>199000</v>
      </c>
      <c r="H8" s="32">
        <f>G8</f>
        <v>199000</v>
      </c>
    </row>
    <row r="9" spans="1:10" ht="18" customHeight="1" x14ac:dyDescent="0.2">
      <c r="A9" s="6"/>
      <c r="B9" s="30"/>
      <c r="C9" s="30"/>
      <c r="D9" s="32">
        <f>B9*C9</f>
        <v>0</v>
      </c>
      <c r="E9" s="32"/>
      <c r="F9" s="32">
        <f>B9*E9</f>
        <v>0</v>
      </c>
      <c r="G9" s="32">
        <f>D9-F9</f>
        <v>0</v>
      </c>
      <c r="H9" s="32">
        <f t="shared" ref="H9:H10" si="0">G9</f>
        <v>0</v>
      </c>
    </row>
    <row r="10" spans="1:10" ht="18" customHeight="1" x14ac:dyDescent="0.2">
      <c r="A10" s="6"/>
      <c r="B10" s="30"/>
      <c r="C10" s="30"/>
      <c r="D10" s="32">
        <f>B10*C10</f>
        <v>0</v>
      </c>
      <c r="E10" s="32"/>
      <c r="F10" s="32">
        <f>B10*E10</f>
        <v>0</v>
      </c>
      <c r="G10" s="32">
        <f>D10-F10</f>
        <v>0</v>
      </c>
      <c r="H10" s="32">
        <f t="shared" si="0"/>
        <v>0</v>
      </c>
    </row>
    <row r="11" spans="1:10" ht="18" customHeight="1" x14ac:dyDescent="0.2">
      <c r="A11" s="4" t="s">
        <v>10</v>
      </c>
      <c r="B11" s="32">
        <f>SUM(B7:B10)</f>
        <v>398</v>
      </c>
      <c r="C11" s="32">
        <f t="shared" ref="C11:H11" si="1">SUM(C7:C10)</f>
        <v>500</v>
      </c>
      <c r="D11" s="32">
        <f t="shared" si="1"/>
        <v>199000</v>
      </c>
      <c r="E11" s="32">
        <f t="shared" si="1"/>
        <v>0</v>
      </c>
      <c r="F11" s="32">
        <f t="shared" si="1"/>
        <v>0</v>
      </c>
      <c r="G11" s="32">
        <f t="shared" si="1"/>
        <v>199000</v>
      </c>
      <c r="H11" s="32">
        <f t="shared" si="1"/>
        <v>199000</v>
      </c>
    </row>
    <row r="13" spans="1:10" ht="13" x14ac:dyDescent="0.2">
      <c r="A13" s="13" t="s">
        <v>11</v>
      </c>
      <c r="J13" s="7" t="str">
        <f>単位</f>
        <v>（単位：円）</v>
      </c>
    </row>
    <row r="14" spans="1:10" ht="37.5" customHeight="1" x14ac:dyDescent="0.2">
      <c r="A14" s="2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9</v>
      </c>
    </row>
    <row r="15" spans="1:10" ht="18" customHeight="1" x14ac:dyDescent="0.2">
      <c r="A15" s="6" t="s">
        <v>218</v>
      </c>
      <c r="B15" s="32">
        <v>1000000</v>
      </c>
      <c r="C15" s="32">
        <v>13437886</v>
      </c>
      <c r="D15" s="32">
        <v>0</v>
      </c>
      <c r="E15" s="32">
        <f t="shared" ref="E15:E20" si="2">C15-D15</f>
        <v>0</v>
      </c>
      <c r="F15" s="32">
        <v>13437886</v>
      </c>
      <c r="G15" s="29">
        <f t="shared" ref="G15:G20" si="3">IFERROR(B15/F15,0)</f>
        <v>0</v>
      </c>
      <c r="H15" s="32">
        <f t="shared" ref="H15:H20" si="4">ROUNDDOWN(E15*G15,0)</f>
        <v>0</v>
      </c>
      <c r="I15" s="32">
        <f t="shared" ref="I15:I20" si="5">IF(H15&gt;0,IF(B15*0.7&gt;H15,B15-H15,0),0)</f>
        <v>0</v>
      </c>
      <c r="J15" s="32">
        <f t="shared" ref="J15:J20" si="6">B15</f>
        <v>0</v>
      </c>
    </row>
    <row r="16" spans="1:10" ht="18" hidden="1" customHeight="1" x14ac:dyDescent="0.2">
      <c r="A16" s="6"/>
      <c r="B16" s="30"/>
      <c r="C16" s="30"/>
      <c r="D16" s="30"/>
      <c r="E16" s="32">
        <f t="shared" si="2"/>
        <v>0</v>
      </c>
      <c r="F16" s="32"/>
      <c r="G16" s="29">
        <f t="shared" si="3"/>
        <v>0</v>
      </c>
      <c r="H16" s="32">
        <f t="shared" si="4"/>
        <v>0</v>
      </c>
      <c r="I16" s="32">
        <f t="shared" si="5"/>
        <v>0</v>
      </c>
      <c r="J16" s="32">
        <f t="shared" si="6"/>
        <v>0</v>
      </c>
    </row>
    <row r="17" spans="1:11" ht="18" hidden="1" customHeight="1" x14ac:dyDescent="0.2">
      <c r="A17" s="6"/>
      <c r="B17" s="32"/>
      <c r="C17" s="32"/>
      <c r="D17" s="32"/>
      <c r="E17" s="32">
        <f t="shared" si="2"/>
        <v>0</v>
      </c>
      <c r="F17" s="32"/>
      <c r="G17" s="29">
        <f t="shared" si="3"/>
        <v>0</v>
      </c>
      <c r="H17" s="32">
        <f t="shared" si="4"/>
        <v>0</v>
      </c>
      <c r="I17" s="32">
        <f t="shared" si="5"/>
        <v>0</v>
      </c>
      <c r="J17" s="32">
        <f t="shared" si="6"/>
        <v>0</v>
      </c>
    </row>
    <row r="18" spans="1:11" ht="18" hidden="1" customHeight="1" x14ac:dyDescent="0.2">
      <c r="A18" s="6"/>
      <c r="B18" s="30"/>
      <c r="C18" s="30"/>
      <c r="D18" s="30"/>
      <c r="E18" s="32">
        <f t="shared" si="2"/>
        <v>0</v>
      </c>
      <c r="F18" s="32"/>
      <c r="G18" s="29">
        <f t="shared" si="3"/>
        <v>0</v>
      </c>
      <c r="H18" s="32">
        <f t="shared" si="4"/>
        <v>0</v>
      </c>
      <c r="I18" s="32">
        <f t="shared" si="5"/>
        <v>0</v>
      </c>
      <c r="J18" s="32">
        <f t="shared" si="6"/>
        <v>0</v>
      </c>
    </row>
    <row r="19" spans="1:11" ht="18" hidden="1" customHeight="1" x14ac:dyDescent="0.2">
      <c r="A19" s="6"/>
      <c r="B19" s="32"/>
      <c r="C19" s="32"/>
      <c r="D19" s="32"/>
      <c r="E19" s="32">
        <f t="shared" si="2"/>
        <v>0</v>
      </c>
      <c r="F19" s="32"/>
      <c r="G19" s="29">
        <f t="shared" si="3"/>
        <v>0</v>
      </c>
      <c r="H19" s="32">
        <f>ROUNDDOWN(E19*G19,0)</f>
        <v>0</v>
      </c>
      <c r="I19" s="32">
        <f t="shared" si="5"/>
        <v>0</v>
      </c>
      <c r="J19" s="32">
        <f t="shared" si="6"/>
        <v>0</v>
      </c>
    </row>
    <row r="20" spans="1:11" ht="18" hidden="1" customHeight="1" x14ac:dyDescent="0.2">
      <c r="A20" s="6"/>
      <c r="B20" s="30"/>
      <c r="C20" s="30"/>
      <c r="D20" s="30"/>
      <c r="E20" s="32">
        <f t="shared" si="2"/>
        <v>0</v>
      </c>
      <c r="F20" s="32"/>
      <c r="G20" s="29">
        <f t="shared" si="3"/>
        <v>0</v>
      </c>
      <c r="H20" s="32">
        <f t="shared" si="4"/>
        <v>0</v>
      </c>
      <c r="I20" s="32">
        <f t="shared" si="5"/>
        <v>0</v>
      </c>
      <c r="J20" s="32">
        <f t="shared" si="6"/>
        <v>0</v>
      </c>
    </row>
    <row r="21" spans="1:11" ht="18" customHeight="1" x14ac:dyDescent="0.2">
      <c r="A21" s="4" t="s">
        <v>10</v>
      </c>
      <c r="B21" s="32">
        <f>SUM(B15:B20)</f>
        <v>0</v>
      </c>
      <c r="C21" s="32">
        <f>SUM(C15:C20)</f>
        <v>0</v>
      </c>
      <c r="D21" s="32">
        <f>SUM(D15:D20)</f>
        <v>0</v>
      </c>
      <c r="E21" s="32">
        <f>SUM(E15:E20)</f>
        <v>0</v>
      </c>
      <c r="F21" s="32">
        <f>SUM(F15:F20)</f>
        <v>0</v>
      </c>
      <c r="G21" s="1" t="s">
        <v>129</v>
      </c>
      <c r="H21" s="32">
        <f>SUM(H15:H20)</f>
        <v>0</v>
      </c>
      <c r="I21" s="32">
        <f>SUM(I15:I20)</f>
        <v>0</v>
      </c>
      <c r="J21" s="32">
        <f>SUM(J15:J20)</f>
        <v>0</v>
      </c>
    </row>
    <row r="23" spans="1:11" ht="13" x14ac:dyDescent="0.2">
      <c r="A23" s="13" t="s">
        <v>21</v>
      </c>
      <c r="K23" s="7" t="str">
        <f>単位</f>
        <v>（単位：円）</v>
      </c>
    </row>
    <row r="24" spans="1:11" ht="37.5" customHeight="1" x14ac:dyDescent="0.2">
      <c r="A24" s="2" t="s">
        <v>12</v>
      </c>
      <c r="B24" s="3" t="s">
        <v>22</v>
      </c>
      <c r="C24" s="3" t="s">
        <v>14</v>
      </c>
      <c r="D24" s="3" t="s">
        <v>15</v>
      </c>
      <c r="E24" s="3" t="s">
        <v>16</v>
      </c>
      <c r="F24" s="3" t="s">
        <v>17</v>
      </c>
      <c r="G24" s="3" t="s">
        <v>18</v>
      </c>
      <c r="H24" s="3" t="s">
        <v>19</v>
      </c>
      <c r="I24" s="3" t="s">
        <v>23</v>
      </c>
      <c r="J24" s="3" t="s">
        <v>24</v>
      </c>
      <c r="K24" s="3" t="s">
        <v>9</v>
      </c>
    </row>
    <row r="25" spans="1:11" ht="18" customHeight="1" x14ac:dyDescent="0.2">
      <c r="A25" s="6" t="s">
        <v>148</v>
      </c>
      <c r="B25" s="32">
        <v>5000000</v>
      </c>
      <c r="C25" s="32">
        <v>0</v>
      </c>
      <c r="D25" s="32">
        <v>0</v>
      </c>
      <c r="E25" s="32">
        <f t="shared" ref="E25:F42" si="7">C25-D25</f>
        <v>0</v>
      </c>
      <c r="F25" s="32">
        <f t="shared" si="7"/>
        <v>0</v>
      </c>
      <c r="G25" s="29">
        <f t="shared" ref="G25:G42" si="8">IFERROR(B25/F25,0)</f>
        <v>0</v>
      </c>
      <c r="H25" s="32">
        <f t="shared" ref="H25:H42" si="9">ROUNDDOWN(E25*G25,0)</f>
        <v>0</v>
      </c>
      <c r="I25" s="32">
        <f t="shared" ref="I25:I42" si="10">IF(H25&gt;0,IF(B25*0.7&gt;H25,B25-H25,0),0)</f>
        <v>0</v>
      </c>
      <c r="J25" s="32">
        <f t="shared" ref="J25:J42" si="11">B25-I25</f>
        <v>5000000</v>
      </c>
      <c r="K25" s="32">
        <f t="shared" ref="K25:K42" si="12">B25</f>
        <v>5000000</v>
      </c>
    </row>
    <row r="26" spans="1:11" ht="18" customHeight="1" x14ac:dyDescent="0.2">
      <c r="A26" s="6" t="s">
        <v>149</v>
      </c>
      <c r="B26" s="32">
        <v>300000</v>
      </c>
      <c r="C26" s="32">
        <v>0</v>
      </c>
      <c r="D26" s="32">
        <v>0</v>
      </c>
      <c r="E26" s="32">
        <f t="shared" si="7"/>
        <v>0</v>
      </c>
      <c r="F26" s="32">
        <f t="shared" si="7"/>
        <v>0</v>
      </c>
      <c r="G26" s="29">
        <f t="shared" si="8"/>
        <v>0</v>
      </c>
      <c r="H26" s="32">
        <f t="shared" si="9"/>
        <v>0</v>
      </c>
      <c r="I26" s="32">
        <f t="shared" si="10"/>
        <v>0</v>
      </c>
      <c r="J26" s="32">
        <f t="shared" si="11"/>
        <v>300000</v>
      </c>
      <c r="K26" s="32">
        <f t="shared" si="12"/>
        <v>300000</v>
      </c>
    </row>
    <row r="27" spans="1:11" ht="18" customHeight="1" x14ac:dyDescent="0.2">
      <c r="A27" s="6" t="s">
        <v>150</v>
      </c>
      <c r="B27" s="32">
        <v>2500000</v>
      </c>
      <c r="C27" s="32">
        <v>0</v>
      </c>
      <c r="D27" s="32">
        <v>0</v>
      </c>
      <c r="E27" s="32">
        <f t="shared" si="7"/>
        <v>0</v>
      </c>
      <c r="F27" s="32">
        <f t="shared" si="7"/>
        <v>0</v>
      </c>
      <c r="G27" s="29">
        <f t="shared" si="8"/>
        <v>0</v>
      </c>
      <c r="H27" s="32">
        <f t="shared" si="9"/>
        <v>0</v>
      </c>
      <c r="I27" s="32">
        <f t="shared" si="10"/>
        <v>0</v>
      </c>
      <c r="J27" s="32">
        <f t="shared" si="11"/>
        <v>2500000</v>
      </c>
      <c r="K27" s="32">
        <f t="shared" si="12"/>
        <v>2500000</v>
      </c>
    </row>
    <row r="28" spans="1:11" ht="18" customHeight="1" x14ac:dyDescent="0.2">
      <c r="A28" s="6" t="s">
        <v>151</v>
      </c>
      <c r="B28" s="32">
        <v>200000</v>
      </c>
      <c r="C28" s="32">
        <v>0</v>
      </c>
      <c r="D28" s="32">
        <v>0</v>
      </c>
      <c r="E28" s="32">
        <f t="shared" si="7"/>
        <v>0</v>
      </c>
      <c r="F28" s="32">
        <f t="shared" si="7"/>
        <v>0</v>
      </c>
      <c r="G28" s="29">
        <f t="shared" si="8"/>
        <v>0</v>
      </c>
      <c r="H28" s="32">
        <f t="shared" si="9"/>
        <v>0</v>
      </c>
      <c r="I28" s="32">
        <f t="shared" si="10"/>
        <v>0</v>
      </c>
      <c r="J28" s="32">
        <f t="shared" si="11"/>
        <v>200000</v>
      </c>
      <c r="K28" s="32">
        <f t="shared" si="12"/>
        <v>200000</v>
      </c>
    </row>
    <row r="29" spans="1:11" ht="18" customHeight="1" x14ac:dyDescent="0.2">
      <c r="A29" s="6" t="s">
        <v>152</v>
      </c>
      <c r="B29" s="32">
        <v>90000</v>
      </c>
      <c r="C29" s="32">
        <v>0</v>
      </c>
      <c r="D29" s="32">
        <v>0</v>
      </c>
      <c r="E29" s="32">
        <f t="shared" si="7"/>
        <v>0</v>
      </c>
      <c r="F29" s="32">
        <f t="shared" si="7"/>
        <v>0</v>
      </c>
      <c r="G29" s="29">
        <f t="shared" si="8"/>
        <v>0</v>
      </c>
      <c r="H29" s="32">
        <f t="shared" si="9"/>
        <v>0</v>
      </c>
      <c r="I29" s="32">
        <f t="shared" si="10"/>
        <v>0</v>
      </c>
      <c r="J29" s="32">
        <f t="shared" si="11"/>
        <v>90000</v>
      </c>
      <c r="K29" s="32">
        <f t="shared" si="12"/>
        <v>90000</v>
      </c>
    </row>
    <row r="30" spans="1:11" ht="18" customHeight="1" x14ac:dyDescent="0.2">
      <c r="A30" s="6" t="s">
        <v>153</v>
      </c>
      <c r="B30" s="32">
        <v>430000</v>
      </c>
      <c r="C30" s="32">
        <v>0</v>
      </c>
      <c r="D30" s="32">
        <v>0</v>
      </c>
      <c r="E30" s="32">
        <f t="shared" si="7"/>
        <v>0</v>
      </c>
      <c r="F30" s="32">
        <f t="shared" si="7"/>
        <v>0</v>
      </c>
      <c r="G30" s="29">
        <f t="shared" si="8"/>
        <v>0</v>
      </c>
      <c r="H30" s="32">
        <f t="shared" si="9"/>
        <v>0</v>
      </c>
      <c r="I30" s="32">
        <f t="shared" si="10"/>
        <v>0</v>
      </c>
      <c r="J30" s="32">
        <f t="shared" si="11"/>
        <v>430000</v>
      </c>
      <c r="K30" s="32">
        <f t="shared" si="12"/>
        <v>430000</v>
      </c>
    </row>
    <row r="31" spans="1:11" ht="18" customHeight="1" x14ac:dyDescent="0.2">
      <c r="A31" s="6" t="s">
        <v>154</v>
      </c>
      <c r="B31" s="32">
        <v>300000</v>
      </c>
      <c r="C31" s="32">
        <v>0</v>
      </c>
      <c r="D31" s="32">
        <v>0</v>
      </c>
      <c r="E31" s="32">
        <f t="shared" ref="E31:F35" si="13">C31-D31</f>
        <v>0</v>
      </c>
      <c r="F31" s="32">
        <f t="shared" si="13"/>
        <v>0</v>
      </c>
      <c r="G31" s="29">
        <f>IFERROR(B31/F31,0)</f>
        <v>0</v>
      </c>
      <c r="H31" s="32">
        <f>ROUNDDOWN(E31*G31,0)</f>
        <v>0</v>
      </c>
      <c r="I31" s="32">
        <f>IF(H31&gt;0,IF(B31*0.7&gt;H31,B31-H31,0),0)</f>
        <v>0</v>
      </c>
      <c r="J31" s="32">
        <f>B31-I31</f>
        <v>300000</v>
      </c>
      <c r="K31" s="32">
        <f>B31</f>
        <v>300000</v>
      </c>
    </row>
    <row r="32" spans="1:11" ht="18" customHeight="1" x14ac:dyDescent="0.2">
      <c r="A32" s="6" t="s">
        <v>155</v>
      </c>
      <c r="B32" s="32">
        <v>1230000</v>
      </c>
      <c r="C32" s="32">
        <v>0</v>
      </c>
      <c r="D32" s="32">
        <v>0</v>
      </c>
      <c r="E32" s="32">
        <f t="shared" si="13"/>
        <v>0</v>
      </c>
      <c r="F32" s="32">
        <f t="shared" si="13"/>
        <v>0</v>
      </c>
      <c r="G32" s="29">
        <f>IFERROR(B32/F32,0)</f>
        <v>0</v>
      </c>
      <c r="H32" s="32">
        <f>ROUNDDOWN(E32*G32,0)</f>
        <v>0</v>
      </c>
      <c r="I32" s="32">
        <f>IF(H32&gt;0,IF(B32*0.7&gt;H32,B32-H32,0),0)</f>
        <v>0</v>
      </c>
      <c r="J32" s="32">
        <f>B32-I32</f>
        <v>1230000</v>
      </c>
      <c r="K32" s="32">
        <f>B32</f>
        <v>1230000</v>
      </c>
    </row>
    <row r="33" spans="1:11" ht="18" customHeight="1" x14ac:dyDescent="0.2">
      <c r="A33" s="6" t="s">
        <v>156</v>
      </c>
      <c r="B33" s="32">
        <v>200533</v>
      </c>
      <c r="C33" s="32">
        <v>0</v>
      </c>
      <c r="D33" s="32">
        <v>0</v>
      </c>
      <c r="E33" s="32">
        <f t="shared" si="13"/>
        <v>0</v>
      </c>
      <c r="F33" s="32">
        <f t="shared" si="13"/>
        <v>0</v>
      </c>
      <c r="G33" s="29">
        <f>IFERROR(B33/F33,0)</f>
        <v>0</v>
      </c>
      <c r="H33" s="32">
        <f>ROUNDDOWN(E33*G33,0)</f>
        <v>0</v>
      </c>
      <c r="I33" s="32">
        <f>IF(H33&gt;0,IF(B33*0.7&gt;H33,B33-H33,0),0)</f>
        <v>0</v>
      </c>
      <c r="J33" s="32">
        <f>B33-I33</f>
        <v>200533</v>
      </c>
      <c r="K33" s="32">
        <f>B33</f>
        <v>200533</v>
      </c>
    </row>
    <row r="34" spans="1:11" ht="18" customHeight="1" x14ac:dyDescent="0.2">
      <c r="A34" s="6" t="s">
        <v>157</v>
      </c>
      <c r="B34" s="32">
        <v>4000000</v>
      </c>
      <c r="C34" s="32">
        <v>0</v>
      </c>
      <c r="D34" s="32">
        <v>0</v>
      </c>
      <c r="E34" s="32">
        <f t="shared" si="13"/>
        <v>0</v>
      </c>
      <c r="F34" s="32">
        <f t="shared" si="13"/>
        <v>0</v>
      </c>
      <c r="G34" s="29">
        <f>IFERROR(B34/F34,0)</f>
        <v>0</v>
      </c>
      <c r="H34" s="32">
        <f>ROUNDDOWN(E34*G34,0)</f>
        <v>0</v>
      </c>
      <c r="I34" s="32">
        <f>IF(H34&gt;0,IF(B34*0.7&gt;H34,B34-H34,0),0)</f>
        <v>0</v>
      </c>
      <c r="J34" s="32">
        <f>B34-I34</f>
        <v>4000000</v>
      </c>
      <c r="K34" s="32">
        <f>B34</f>
        <v>4000000</v>
      </c>
    </row>
    <row r="35" spans="1:11" ht="18" customHeight="1" x14ac:dyDescent="0.2">
      <c r="A35" s="6" t="s">
        <v>158</v>
      </c>
      <c r="B35" s="32">
        <v>28815</v>
      </c>
      <c r="C35" s="32">
        <v>0</v>
      </c>
      <c r="D35" s="32">
        <v>0</v>
      </c>
      <c r="E35" s="32">
        <f t="shared" si="13"/>
        <v>0</v>
      </c>
      <c r="F35" s="32">
        <f t="shared" si="13"/>
        <v>0</v>
      </c>
      <c r="G35" s="29">
        <f>IFERROR(B35/F35,0)</f>
        <v>0</v>
      </c>
      <c r="H35" s="32">
        <f>ROUNDDOWN(E35*G35,0)</f>
        <v>0</v>
      </c>
      <c r="I35" s="32">
        <f>IF(H35&gt;0,IF(B35*0.7&gt;H35,B35-H35,0),0)</f>
        <v>0</v>
      </c>
      <c r="J35" s="32">
        <f>B35-I35</f>
        <v>28815</v>
      </c>
      <c r="K35" s="32">
        <f>B35</f>
        <v>28815</v>
      </c>
    </row>
    <row r="36" spans="1:11" ht="18" customHeight="1" x14ac:dyDescent="0.2">
      <c r="A36" s="6"/>
      <c r="B36" s="32"/>
      <c r="C36" s="32">
        <v>0</v>
      </c>
      <c r="D36" s="32">
        <v>0</v>
      </c>
      <c r="E36" s="32">
        <f t="shared" si="7"/>
        <v>0</v>
      </c>
      <c r="F36" s="32">
        <f t="shared" si="7"/>
        <v>0</v>
      </c>
      <c r="G36" s="29">
        <f t="shared" si="8"/>
        <v>0</v>
      </c>
      <c r="H36" s="32">
        <f t="shared" si="9"/>
        <v>0</v>
      </c>
      <c r="I36" s="32">
        <f t="shared" si="10"/>
        <v>0</v>
      </c>
      <c r="J36" s="32">
        <f t="shared" si="11"/>
        <v>0</v>
      </c>
      <c r="K36" s="32">
        <f t="shared" si="12"/>
        <v>0</v>
      </c>
    </row>
    <row r="37" spans="1:11" ht="18" hidden="1" customHeight="1" x14ac:dyDescent="0.2">
      <c r="A37" s="6"/>
      <c r="B37" s="32"/>
      <c r="C37" s="32"/>
      <c r="D37" s="32"/>
      <c r="E37" s="32">
        <f>C37-D37</f>
        <v>0</v>
      </c>
      <c r="F37" s="32"/>
      <c r="G37" s="29">
        <f>IFERROR(B37/F37,0)</f>
        <v>0</v>
      </c>
      <c r="H37" s="32">
        <f>ROUNDDOWN(E37*G37,0)</f>
        <v>0</v>
      </c>
      <c r="I37" s="32">
        <f>IF(H37&gt;0,IF(B37*0.7&gt;H37,B37-H37,0),0)</f>
        <v>0</v>
      </c>
      <c r="J37" s="32">
        <f>B37-I37</f>
        <v>0</v>
      </c>
      <c r="K37" s="32">
        <f>B37</f>
        <v>0</v>
      </c>
    </row>
    <row r="38" spans="1:11" ht="18" hidden="1" customHeight="1" x14ac:dyDescent="0.2">
      <c r="A38" s="6"/>
      <c r="B38" s="32"/>
      <c r="C38" s="32"/>
      <c r="D38" s="32"/>
      <c r="E38" s="32">
        <f>C38-D38</f>
        <v>0</v>
      </c>
      <c r="F38" s="32"/>
      <c r="G38" s="29">
        <f>IFERROR(B38/F38,0)</f>
        <v>0</v>
      </c>
      <c r="H38" s="32">
        <f>ROUNDDOWN(E38*G38,0)</f>
        <v>0</v>
      </c>
      <c r="I38" s="32">
        <f>IF(H38&gt;0,IF(B38*0.7&gt;H38,B38-H38,0),0)</f>
        <v>0</v>
      </c>
      <c r="J38" s="32">
        <f>B38-I38</f>
        <v>0</v>
      </c>
      <c r="K38" s="32">
        <f>B38</f>
        <v>0</v>
      </c>
    </row>
    <row r="39" spans="1:11" ht="18" hidden="1" customHeight="1" x14ac:dyDescent="0.2">
      <c r="A39" s="6"/>
      <c r="B39" s="32"/>
      <c r="C39" s="32"/>
      <c r="D39" s="32"/>
      <c r="E39" s="32">
        <f t="shared" si="7"/>
        <v>0</v>
      </c>
      <c r="F39" s="32"/>
      <c r="G39" s="29">
        <f t="shared" si="8"/>
        <v>0</v>
      </c>
      <c r="H39" s="32">
        <f t="shared" si="9"/>
        <v>0</v>
      </c>
      <c r="I39" s="32">
        <f t="shared" si="10"/>
        <v>0</v>
      </c>
      <c r="J39" s="32">
        <f t="shared" si="11"/>
        <v>0</v>
      </c>
      <c r="K39" s="32">
        <f t="shared" si="12"/>
        <v>0</v>
      </c>
    </row>
    <row r="40" spans="1:11" ht="18" hidden="1" customHeight="1" x14ac:dyDescent="0.2">
      <c r="A40" s="6"/>
      <c r="B40" s="32"/>
      <c r="C40" s="32"/>
      <c r="D40" s="32"/>
      <c r="E40" s="32">
        <f t="shared" si="7"/>
        <v>0</v>
      </c>
      <c r="F40" s="32"/>
      <c r="G40" s="29">
        <f t="shared" si="8"/>
        <v>0</v>
      </c>
      <c r="H40" s="32">
        <f t="shared" si="9"/>
        <v>0</v>
      </c>
      <c r="I40" s="32">
        <f t="shared" si="10"/>
        <v>0</v>
      </c>
      <c r="J40" s="32">
        <f t="shared" si="11"/>
        <v>0</v>
      </c>
      <c r="K40" s="32">
        <f t="shared" si="12"/>
        <v>0</v>
      </c>
    </row>
    <row r="41" spans="1:11" ht="18" hidden="1" customHeight="1" x14ac:dyDescent="0.2">
      <c r="A41" s="6"/>
      <c r="B41" s="32"/>
      <c r="C41" s="32"/>
      <c r="D41" s="32"/>
      <c r="E41" s="32">
        <f t="shared" si="7"/>
        <v>0</v>
      </c>
      <c r="F41" s="32"/>
      <c r="G41" s="29">
        <f t="shared" si="8"/>
        <v>0</v>
      </c>
      <c r="H41" s="32">
        <f t="shared" si="9"/>
        <v>0</v>
      </c>
      <c r="I41" s="32">
        <f t="shared" si="10"/>
        <v>0</v>
      </c>
      <c r="J41" s="32">
        <f t="shared" si="11"/>
        <v>0</v>
      </c>
      <c r="K41" s="32">
        <f t="shared" si="12"/>
        <v>0</v>
      </c>
    </row>
    <row r="42" spans="1:11" ht="18" hidden="1" customHeight="1" x14ac:dyDescent="0.2">
      <c r="A42" s="6"/>
      <c r="B42" s="32"/>
      <c r="C42" s="32"/>
      <c r="D42" s="32"/>
      <c r="E42" s="32">
        <f t="shared" si="7"/>
        <v>0</v>
      </c>
      <c r="F42" s="32"/>
      <c r="G42" s="29">
        <f t="shared" si="8"/>
        <v>0</v>
      </c>
      <c r="H42" s="32">
        <f t="shared" si="9"/>
        <v>0</v>
      </c>
      <c r="I42" s="32">
        <f t="shared" si="10"/>
        <v>0</v>
      </c>
      <c r="J42" s="32">
        <f t="shared" si="11"/>
        <v>0</v>
      </c>
      <c r="K42" s="32">
        <f t="shared" si="12"/>
        <v>0</v>
      </c>
    </row>
    <row r="43" spans="1:11" ht="18" customHeight="1" x14ac:dyDescent="0.2">
      <c r="A43" s="4" t="s">
        <v>10</v>
      </c>
      <c r="B43" s="30">
        <f>SUM(B25:B42)</f>
        <v>14279348</v>
      </c>
      <c r="C43" s="30">
        <f>SUM(C25:C42)</f>
        <v>0</v>
      </c>
      <c r="D43" s="30">
        <f>SUM(D25:D42)</f>
        <v>0</v>
      </c>
      <c r="E43" s="30">
        <f>SUM(E25:E42)</f>
        <v>0</v>
      </c>
      <c r="F43" s="30">
        <f>SUM(F25:F42)</f>
        <v>0</v>
      </c>
      <c r="G43" s="1" t="s">
        <v>129</v>
      </c>
      <c r="H43" s="30">
        <f>SUM(H25:H42)</f>
        <v>0</v>
      </c>
      <c r="I43" s="30">
        <f>SUM(I25:I42)</f>
        <v>0</v>
      </c>
      <c r="J43" s="30">
        <f>SUM(J25:J42)</f>
        <v>14279348</v>
      </c>
      <c r="K43" s="30">
        <f>SUM(K25:K42)</f>
        <v>14279348</v>
      </c>
    </row>
  </sheetData>
  <phoneticPr fontId="6"/>
  <conditionalFormatting sqref="B15:F21 H15:J21">
    <cfRule type="expression" dxfId="53" priority="1" stopIfTrue="1">
      <formula>$J$13="（単位：百万円）"</formula>
    </cfRule>
    <cfRule type="expression" dxfId="52" priority="2" stopIfTrue="1">
      <formula>$J$13="（単位：円）"</formula>
    </cfRule>
    <cfRule type="expression" dxfId="51" priority="3" stopIfTrue="1">
      <formula>$J$13="（単位：千円）"</formula>
    </cfRule>
  </conditionalFormatting>
  <conditionalFormatting sqref="B25:F43 H25:K43">
    <cfRule type="expression" dxfId="50" priority="13" stopIfTrue="1">
      <formula>$K$23="（単位：百万円）"</formula>
    </cfRule>
    <cfRule type="expression" dxfId="49" priority="14" stopIfTrue="1">
      <formula>$K$23="（単位：円）"</formula>
    </cfRule>
    <cfRule type="expression" dxfId="48" priority="15" stopIfTrue="1">
      <formula>$K$23="（単位：千円）"</formula>
    </cfRule>
  </conditionalFormatting>
  <conditionalFormatting sqref="B7:H11">
    <cfRule type="expression" dxfId="47" priority="40" stopIfTrue="1">
      <formula>$H$5="（単位：百万円）"</formula>
    </cfRule>
    <cfRule type="expression" dxfId="46" priority="41" stopIfTrue="1">
      <formula>$H$5="（単位：円）"</formula>
    </cfRule>
    <cfRule type="expression" dxfId="45" priority="42" stopIfTrue="1">
      <formula>$H$5="（単位：千円）"</formula>
    </cfRule>
  </conditionalFormatting>
  <conditionalFormatting sqref="D11">
    <cfRule type="expression" dxfId="44" priority="16" stopIfTrue="1">
      <formula>$J$13="（単位：百万円）"</formula>
    </cfRule>
    <cfRule type="expression" dxfId="43" priority="17" stopIfTrue="1">
      <formula>$J$13="（単位：円）"</formula>
    </cfRule>
    <cfRule type="expression" dxfId="42" priority="18" stopIfTrue="1">
      <formula>$J$13="（単位：千円）"</formula>
    </cfRule>
  </conditionalFormatting>
  <conditionalFormatting sqref="F11:H11">
    <cfRule type="expression" dxfId="41" priority="19" stopIfTrue="1">
      <formula>$J$13="（単位：百万円）"</formula>
    </cfRule>
    <cfRule type="expression" dxfId="40" priority="20" stopIfTrue="1">
      <formula>$J$13="（単位：円）"</formula>
    </cfRule>
    <cfRule type="expression" dxfId="39" priority="21" stopIfTrue="1">
      <formula>$J$13="（単位：千円）"</formula>
    </cfRule>
  </conditionalFormatting>
  <dataValidations disablePrompts="1" count="1">
    <dataValidation type="list" allowBlank="1" showInputMessage="1" showErrorMessage="1" sqref="H5 J13 K23" xr:uid="{45CF9248-1BDE-44B5-A99C-66E10C387B3E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F23"/>
  <sheetViews>
    <sheetView zoomScale="73" zoomScaleNormal="70" workbookViewId="0">
      <selection activeCell="O52" sqref="O52"/>
    </sheetView>
  </sheetViews>
  <sheetFormatPr defaultColWidth="8.83203125" defaultRowHeight="11" x14ac:dyDescent="0.2"/>
  <cols>
    <col min="1" max="1" width="30.83203125" style="5" customWidth="1"/>
    <col min="2" max="3" width="19.83203125" style="5" customWidth="1"/>
    <col min="4" max="16384" width="8.83203125" style="5"/>
  </cols>
  <sheetData>
    <row r="1" spans="1:6" ht="21" x14ac:dyDescent="0.3">
      <c r="A1" s="8" t="s">
        <v>39</v>
      </c>
    </row>
    <row r="2" spans="1:6" ht="13" x14ac:dyDescent="0.2">
      <c r="A2" s="9" t="str">
        <f>"自治体名："&amp;自治体名</f>
        <v>自治体名：交野市</v>
      </c>
    </row>
    <row r="3" spans="1:6" ht="13" x14ac:dyDescent="0.2">
      <c r="A3" s="9" t="str">
        <f>"年度："&amp;年度</f>
        <v>年度：令和６年度</v>
      </c>
    </row>
    <row r="4" spans="1:6" ht="13" x14ac:dyDescent="0.2">
      <c r="A4" s="5" t="str">
        <f>"会計："&amp;設定!B4</f>
        <v>会計：一般会計等</v>
      </c>
      <c r="C4" s="7" t="str">
        <f>単位</f>
        <v>（単位：円）</v>
      </c>
    </row>
    <row r="5" spans="1:6" ht="22.5" customHeight="1" x14ac:dyDescent="0.2">
      <c r="A5" s="2" t="s">
        <v>33</v>
      </c>
      <c r="B5" s="2" t="s">
        <v>37</v>
      </c>
      <c r="C5" s="2" t="s">
        <v>40</v>
      </c>
    </row>
    <row r="6" spans="1:6" ht="18" customHeight="1" x14ac:dyDescent="0.2">
      <c r="A6" s="6" t="s">
        <v>41</v>
      </c>
      <c r="B6" s="30"/>
      <c r="C6" s="30"/>
    </row>
    <row r="7" spans="1:6" ht="18" customHeight="1" x14ac:dyDescent="0.2">
      <c r="A7" s="21" t="s">
        <v>166</v>
      </c>
      <c r="B7" s="30"/>
      <c r="C7" s="30"/>
    </row>
    <row r="8" spans="1:6" ht="18" hidden="1" customHeight="1" x14ac:dyDescent="0.2">
      <c r="A8" s="21"/>
      <c r="B8" s="30"/>
      <c r="C8" s="30"/>
    </row>
    <row r="9" spans="1:6" ht="18" hidden="1" customHeight="1" x14ac:dyDescent="0.2">
      <c r="A9" s="21"/>
      <c r="B9" s="30"/>
      <c r="C9" s="30"/>
    </row>
    <row r="10" spans="1:6" ht="18" customHeight="1" thickBot="1" x14ac:dyDescent="0.25">
      <c r="A10" s="11" t="s">
        <v>42</v>
      </c>
      <c r="B10" s="33">
        <f>SUM(B7:B9)</f>
        <v>0</v>
      </c>
      <c r="C10" s="33">
        <f>SUM(C7:C9)</f>
        <v>0</v>
      </c>
    </row>
    <row r="11" spans="1:6" ht="18" customHeight="1" thickTop="1" x14ac:dyDescent="0.2">
      <c r="A11" s="6" t="s">
        <v>43</v>
      </c>
      <c r="B11" s="30"/>
      <c r="C11" s="30"/>
    </row>
    <row r="12" spans="1:6" ht="18" customHeight="1" x14ac:dyDescent="0.2">
      <c r="A12" s="21" t="s">
        <v>160</v>
      </c>
      <c r="B12" s="30"/>
      <c r="C12" s="30"/>
    </row>
    <row r="13" spans="1:6" ht="18" customHeight="1" x14ac:dyDescent="0.2">
      <c r="A13" s="21" t="s">
        <v>168</v>
      </c>
      <c r="B13" s="30">
        <v>16517535</v>
      </c>
      <c r="C13" s="30">
        <v>2163693</v>
      </c>
      <c r="F13" s="40"/>
    </row>
    <row r="14" spans="1:6" ht="18" customHeight="1" x14ac:dyDescent="0.2">
      <c r="A14" s="21" t="s">
        <v>169</v>
      </c>
      <c r="B14" s="30">
        <v>635275</v>
      </c>
      <c r="C14" s="30">
        <v>83217</v>
      </c>
      <c r="F14" s="40"/>
    </row>
    <row r="15" spans="1:6" ht="18" customHeight="1" x14ac:dyDescent="0.2">
      <c r="A15" s="21" t="s">
        <v>170</v>
      </c>
      <c r="B15" s="30">
        <v>2280609</v>
      </c>
      <c r="C15" s="30">
        <v>298746</v>
      </c>
      <c r="F15" s="40"/>
    </row>
    <row r="16" spans="1:6" ht="18" customHeight="1" x14ac:dyDescent="0.2">
      <c r="A16" s="21" t="s">
        <v>171</v>
      </c>
      <c r="B16" s="30">
        <v>1065500</v>
      </c>
      <c r="C16" s="30">
        <v>139574</v>
      </c>
      <c r="F16" s="40"/>
    </row>
    <row r="17" spans="1:6" ht="18" customHeight="1" x14ac:dyDescent="0.2">
      <c r="A17" s="21" t="s">
        <v>172</v>
      </c>
      <c r="B17" s="30">
        <v>466432</v>
      </c>
      <c r="C17" s="30">
        <v>61100</v>
      </c>
      <c r="F17" s="40"/>
    </row>
    <row r="18" spans="1:6" ht="18" customHeight="1" x14ac:dyDescent="0.2">
      <c r="A18" s="21"/>
      <c r="B18" s="30"/>
      <c r="C18" s="30"/>
      <c r="F18" s="40"/>
    </row>
    <row r="19" spans="1:6" ht="18" customHeight="1" x14ac:dyDescent="0.2">
      <c r="A19" s="21"/>
      <c r="B19" s="30"/>
      <c r="C19" s="30"/>
      <c r="F19" s="40"/>
    </row>
    <row r="20" spans="1:6" ht="18" customHeight="1" x14ac:dyDescent="0.2">
      <c r="A20" s="21"/>
      <c r="B20" s="30"/>
      <c r="C20" s="30"/>
      <c r="F20" s="40"/>
    </row>
    <row r="21" spans="1:6" ht="18" customHeight="1" x14ac:dyDescent="0.2">
      <c r="A21" s="21"/>
      <c r="B21" s="30"/>
      <c r="C21" s="30"/>
      <c r="F21" s="40"/>
    </row>
    <row r="22" spans="1:6" ht="18" customHeight="1" thickBot="1" x14ac:dyDescent="0.25">
      <c r="A22" s="11" t="s">
        <v>42</v>
      </c>
      <c r="B22" s="33">
        <v>20965351</v>
      </c>
      <c r="C22" s="33">
        <v>2746330</v>
      </c>
      <c r="F22" s="40"/>
    </row>
    <row r="23" spans="1:6" ht="18" customHeight="1" thickTop="1" x14ac:dyDescent="0.2">
      <c r="A23" s="4" t="s">
        <v>10</v>
      </c>
      <c r="B23" s="30">
        <f>B10+B22</f>
        <v>20965351</v>
      </c>
      <c r="C23" s="30">
        <f>C10+C22</f>
        <v>2746330</v>
      </c>
    </row>
  </sheetData>
  <phoneticPr fontId="6"/>
  <conditionalFormatting sqref="B6:C21">
    <cfRule type="expression" dxfId="38" priority="1" stopIfTrue="1">
      <formula>$C$4="（単位：百万円）"</formula>
    </cfRule>
    <cfRule type="expression" dxfId="37" priority="2" stopIfTrue="1">
      <formula>$C$4="（単位：円）"</formula>
    </cfRule>
    <cfRule type="expression" dxfId="36" priority="3" stopIfTrue="1">
      <formula>$C$4="（単位：千円）"</formula>
    </cfRule>
  </conditionalFormatting>
  <dataValidations count="1">
    <dataValidation type="list" allowBlank="1" showInputMessage="1" showErrorMessage="1" sqref="C4" xr:uid="{8D7A3315-E351-4959-BAF8-617EF1EAD5AC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A1:C26"/>
  <sheetViews>
    <sheetView zoomScale="88" zoomScaleNormal="70" workbookViewId="0">
      <selection activeCell="A5" sqref="A5"/>
    </sheetView>
  </sheetViews>
  <sheetFormatPr defaultColWidth="8.83203125" defaultRowHeight="11" x14ac:dyDescent="0.2"/>
  <cols>
    <col min="1" max="1" width="30.83203125" style="5" customWidth="1"/>
    <col min="2" max="3" width="19.83203125" style="5" customWidth="1"/>
    <col min="4" max="16384" width="8.83203125" style="5"/>
  </cols>
  <sheetData>
    <row r="1" spans="1:3" ht="21" x14ac:dyDescent="0.3">
      <c r="A1" s="8" t="s">
        <v>44</v>
      </c>
    </row>
    <row r="2" spans="1:3" ht="13" x14ac:dyDescent="0.2">
      <c r="A2" s="9" t="str">
        <f>"自治体名："&amp;自治体名</f>
        <v>自治体名：交野市</v>
      </c>
    </row>
    <row r="3" spans="1:3" ht="13" x14ac:dyDescent="0.2">
      <c r="A3" s="9" t="str">
        <f>"年度："&amp;年度</f>
        <v>年度：令和６年度</v>
      </c>
    </row>
    <row r="4" spans="1:3" ht="13" x14ac:dyDescent="0.2">
      <c r="A4" s="5" t="str">
        <f>"会計："&amp;設定!B4</f>
        <v>会計：一般会計等</v>
      </c>
      <c r="C4" s="7" t="str">
        <f>単位</f>
        <v>（単位：円）</v>
      </c>
    </row>
    <row r="5" spans="1:3" ht="22.5" customHeight="1" x14ac:dyDescent="0.2">
      <c r="A5" s="2" t="s">
        <v>33</v>
      </c>
      <c r="B5" s="2" t="s">
        <v>37</v>
      </c>
      <c r="C5" s="2" t="s">
        <v>40</v>
      </c>
    </row>
    <row r="6" spans="1:3" ht="18" customHeight="1" x14ac:dyDescent="0.2">
      <c r="A6" s="6" t="s">
        <v>41</v>
      </c>
      <c r="B6" s="30"/>
      <c r="C6" s="30"/>
    </row>
    <row r="7" spans="1:3" ht="18" customHeight="1" x14ac:dyDescent="0.2">
      <c r="A7" s="21"/>
      <c r="B7" s="30"/>
      <c r="C7" s="30"/>
    </row>
    <row r="8" spans="1:3" ht="18" hidden="1" customHeight="1" x14ac:dyDescent="0.2">
      <c r="A8" s="21"/>
      <c r="B8" s="30"/>
      <c r="C8" s="30"/>
    </row>
    <row r="9" spans="1:3" ht="18" hidden="1" customHeight="1" x14ac:dyDescent="0.2">
      <c r="A9" s="21"/>
      <c r="B9" s="30"/>
      <c r="C9" s="30"/>
    </row>
    <row r="10" spans="1:3" ht="18" customHeight="1" thickBot="1" x14ac:dyDescent="0.25">
      <c r="A10" s="11" t="s">
        <v>42</v>
      </c>
      <c r="B10" s="33">
        <f>SUM(B7:B9)</f>
        <v>0</v>
      </c>
      <c r="C10" s="33">
        <f>SUM(C7:C9)</f>
        <v>0</v>
      </c>
    </row>
    <row r="11" spans="1:3" ht="18" customHeight="1" thickTop="1" x14ac:dyDescent="0.2">
      <c r="A11" s="6" t="s">
        <v>43</v>
      </c>
      <c r="B11" s="30"/>
      <c r="C11" s="30"/>
    </row>
    <row r="12" spans="1:3" ht="18" customHeight="1" x14ac:dyDescent="0.2">
      <c r="A12" s="21" t="s">
        <v>167</v>
      </c>
      <c r="B12" s="30"/>
      <c r="C12" s="30">
        <v>0</v>
      </c>
    </row>
    <row r="13" spans="1:3" ht="18" customHeight="1" x14ac:dyDescent="0.2">
      <c r="A13" s="21" t="s">
        <v>161</v>
      </c>
      <c r="B13" s="30">
        <v>20518405</v>
      </c>
      <c r="C13" s="30">
        <v>672790</v>
      </c>
    </row>
    <row r="14" spans="1:3" ht="18" customHeight="1" x14ac:dyDescent="0.2">
      <c r="A14" s="21" t="s">
        <v>162</v>
      </c>
      <c r="B14" s="30">
        <v>606900</v>
      </c>
      <c r="C14" s="30">
        <v>19899</v>
      </c>
    </row>
    <row r="15" spans="1:3" ht="18" customHeight="1" x14ac:dyDescent="0.2">
      <c r="A15" s="21" t="s">
        <v>163</v>
      </c>
      <c r="B15" s="30">
        <v>6266362</v>
      </c>
      <c r="C15" s="30">
        <v>205471</v>
      </c>
    </row>
    <row r="16" spans="1:3" ht="18" customHeight="1" x14ac:dyDescent="0.2">
      <c r="A16" s="21" t="s">
        <v>164</v>
      </c>
      <c r="B16" s="30">
        <v>841871</v>
      </c>
      <c r="C16" s="30">
        <v>27604</v>
      </c>
    </row>
    <row r="17" spans="1:3" ht="18" customHeight="1" x14ac:dyDescent="0.2">
      <c r="A17" s="21" t="s">
        <v>165</v>
      </c>
      <c r="B17" s="30">
        <v>1541020</v>
      </c>
      <c r="C17" s="30">
        <v>50529</v>
      </c>
    </row>
    <row r="18" spans="1:3" ht="18" customHeight="1" x14ac:dyDescent="0.2">
      <c r="A18" s="21" t="s">
        <v>173</v>
      </c>
      <c r="B18" s="30"/>
      <c r="C18" s="30"/>
    </row>
    <row r="19" spans="1:3" ht="18" customHeight="1" x14ac:dyDescent="0.2">
      <c r="A19" s="21" t="s">
        <v>174</v>
      </c>
      <c r="B19" s="30">
        <v>2067800</v>
      </c>
      <c r="C19" s="30">
        <v>67801</v>
      </c>
    </row>
    <row r="20" spans="1:3" ht="18" customHeight="1" x14ac:dyDescent="0.2">
      <c r="A20" s="21" t="s">
        <v>175</v>
      </c>
      <c r="B20" s="30">
        <v>770050</v>
      </c>
      <c r="C20" s="30">
        <v>25250</v>
      </c>
    </row>
    <row r="21" spans="1:3" ht="18" customHeight="1" x14ac:dyDescent="0.2">
      <c r="A21" s="21" t="s">
        <v>176</v>
      </c>
      <c r="B21" s="30">
        <v>421950</v>
      </c>
      <c r="C21" s="30">
        <v>13836</v>
      </c>
    </row>
    <row r="22" spans="1:3" ht="18" customHeight="1" x14ac:dyDescent="0.2">
      <c r="A22" s="21" t="s">
        <v>177</v>
      </c>
      <c r="B22" s="30">
        <v>2800</v>
      </c>
      <c r="C22" s="30">
        <v>92</v>
      </c>
    </row>
    <row r="23" spans="1:3" ht="18" customHeight="1" x14ac:dyDescent="0.2">
      <c r="A23" s="21" t="s">
        <v>178</v>
      </c>
      <c r="B23" s="30">
        <v>94500</v>
      </c>
      <c r="C23" s="30">
        <v>3099</v>
      </c>
    </row>
    <row r="24" spans="1:3" ht="18" customHeight="1" x14ac:dyDescent="0.2">
      <c r="A24" s="21" t="s">
        <v>179</v>
      </c>
      <c r="B24" s="30">
        <v>49841118</v>
      </c>
      <c r="C24" s="30">
        <v>1634273</v>
      </c>
    </row>
    <row r="25" spans="1:3" ht="18" customHeight="1" thickBot="1" x14ac:dyDescent="0.25">
      <c r="A25" s="11" t="s">
        <v>42</v>
      </c>
      <c r="B25" s="33">
        <f>SUM(B12:B24)</f>
        <v>82972776</v>
      </c>
      <c r="C25" s="33">
        <v>23507</v>
      </c>
    </row>
    <row r="26" spans="1:3" ht="18" customHeight="1" thickTop="1" x14ac:dyDescent="0.2">
      <c r="A26" s="4" t="s">
        <v>10</v>
      </c>
      <c r="B26" s="30">
        <f>B10+B25</f>
        <v>82972776</v>
      </c>
      <c r="C26" s="30">
        <f>C10+C25</f>
        <v>23507</v>
      </c>
    </row>
  </sheetData>
  <phoneticPr fontId="6"/>
  <conditionalFormatting sqref="B6:C26">
    <cfRule type="expression" dxfId="35" priority="1" stopIfTrue="1">
      <formula>$C$4="（単位：百万円）"</formula>
    </cfRule>
    <cfRule type="expression" dxfId="34" priority="2" stopIfTrue="1">
      <formula>$C$4="（単位：円）"</formula>
    </cfRule>
    <cfRule type="expression" dxfId="33" priority="3" stopIfTrue="1">
      <formula>$C$4="（単位：千円）"</formula>
    </cfRule>
  </conditionalFormatting>
  <dataValidations count="1">
    <dataValidation type="list" allowBlank="1" showInputMessage="1" showErrorMessage="1" sqref="C4" xr:uid="{FA8D1F03-2AF3-4C01-AA1B-C0AE3A65CF23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F10"/>
  <sheetViews>
    <sheetView zoomScale="88" zoomScaleNormal="70" workbookViewId="0">
      <selection activeCell="C24" sqref="C24"/>
    </sheetView>
  </sheetViews>
  <sheetFormatPr defaultColWidth="8.83203125" defaultRowHeight="11" x14ac:dyDescent="0.2"/>
  <cols>
    <col min="1" max="1" width="30.83203125" style="5" customWidth="1"/>
    <col min="2" max="6" width="19.83203125" style="5" customWidth="1"/>
    <col min="7" max="16384" width="8.83203125" style="5"/>
  </cols>
  <sheetData>
    <row r="1" spans="1:6" ht="21" x14ac:dyDescent="0.3">
      <c r="A1" s="8" t="s">
        <v>32</v>
      </c>
    </row>
    <row r="2" spans="1:6" ht="13" x14ac:dyDescent="0.2">
      <c r="A2" s="9" t="str">
        <f>"自治体名："&amp;自治体名</f>
        <v>自治体名：交野市</v>
      </c>
    </row>
    <row r="3" spans="1:6" ht="13" x14ac:dyDescent="0.2">
      <c r="A3" s="9" t="str">
        <f>"年度："&amp;年度</f>
        <v>年度：令和６年度</v>
      </c>
    </row>
    <row r="4" spans="1:6" ht="13" x14ac:dyDescent="0.2">
      <c r="A4" s="5" t="str">
        <f>"会計："&amp;設定!B4</f>
        <v>会計：一般会計等</v>
      </c>
      <c r="F4" s="7" t="str">
        <f>単位</f>
        <v>（単位：円）</v>
      </c>
    </row>
    <row r="5" spans="1:6" ht="22.5" customHeight="1" x14ac:dyDescent="0.2">
      <c r="A5" s="44" t="s">
        <v>33</v>
      </c>
      <c r="B5" s="44" t="s">
        <v>34</v>
      </c>
      <c r="C5" s="44"/>
      <c r="D5" s="44" t="s">
        <v>35</v>
      </c>
      <c r="E5" s="44"/>
      <c r="F5" s="45" t="s">
        <v>36</v>
      </c>
    </row>
    <row r="6" spans="1:6" ht="22.5" customHeight="1" x14ac:dyDescent="0.2">
      <c r="A6" s="44"/>
      <c r="B6" s="2" t="s">
        <v>37</v>
      </c>
      <c r="C6" s="3" t="s">
        <v>38</v>
      </c>
      <c r="D6" s="2" t="s">
        <v>37</v>
      </c>
      <c r="E6" s="3" t="s">
        <v>38</v>
      </c>
      <c r="F6" s="44"/>
    </row>
    <row r="7" spans="1:6" ht="18" customHeight="1" x14ac:dyDescent="0.2">
      <c r="A7" s="6" t="s">
        <v>143</v>
      </c>
      <c r="B7" s="30">
        <v>0</v>
      </c>
      <c r="C7" s="30">
        <v>0</v>
      </c>
      <c r="D7" s="30">
        <v>0</v>
      </c>
      <c r="E7" s="30">
        <v>0</v>
      </c>
      <c r="F7" s="30">
        <f>B7+D7</f>
        <v>0</v>
      </c>
    </row>
    <row r="8" spans="1:6" ht="18" hidden="1" customHeight="1" x14ac:dyDescent="0.2">
      <c r="A8" s="6"/>
      <c r="B8" s="30"/>
      <c r="C8" s="30"/>
      <c r="D8" s="30"/>
      <c r="E8" s="30"/>
      <c r="F8" s="30">
        <f>B8+D8</f>
        <v>0</v>
      </c>
    </row>
    <row r="9" spans="1:6" ht="18" hidden="1" customHeight="1" x14ac:dyDescent="0.2">
      <c r="A9" s="6"/>
      <c r="B9" s="30"/>
      <c r="C9" s="30"/>
      <c r="D9" s="30"/>
      <c r="E9" s="30"/>
      <c r="F9" s="30">
        <f>B9+D9</f>
        <v>0</v>
      </c>
    </row>
    <row r="10" spans="1:6" ht="18" customHeight="1" x14ac:dyDescent="0.2">
      <c r="A10" s="4" t="s">
        <v>10</v>
      </c>
      <c r="B10" s="30">
        <f>SUM(B7:B9)</f>
        <v>0</v>
      </c>
      <c r="C10" s="30">
        <f>SUM(C7:C9)</f>
        <v>0</v>
      </c>
      <c r="D10" s="30">
        <f>SUM(D7:D9)</f>
        <v>0</v>
      </c>
      <c r="E10" s="30">
        <f>SUM(E7:E9)</f>
        <v>0</v>
      </c>
      <c r="F10" s="30">
        <f>SUM(F7:F9)</f>
        <v>0</v>
      </c>
    </row>
  </sheetData>
  <mergeCells count="4">
    <mergeCell ref="A5:A6"/>
    <mergeCell ref="B5:C5"/>
    <mergeCell ref="D5:E5"/>
    <mergeCell ref="F5:F6"/>
  </mergeCells>
  <phoneticPr fontId="6"/>
  <conditionalFormatting sqref="B7:F10">
    <cfRule type="expression" dxfId="32" priority="1" stopIfTrue="1">
      <formula>$F$4="（単位：百万円）"</formula>
    </cfRule>
    <cfRule type="expression" dxfId="31" priority="2" stopIfTrue="1">
      <formula>$F$4="（単位：円）"</formula>
    </cfRule>
    <cfRule type="expression" dxfId="30" priority="3" stopIfTrue="1">
      <formula>$F$4="（単位：千円）"</formula>
    </cfRule>
  </conditionalFormatting>
  <dataValidations count="1">
    <dataValidation type="list" allowBlank="1" showInputMessage="1" showErrorMessage="1" sqref="F4" xr:uid="{D83237F2-40E7-4201-8B5B-5CB9694BDFEE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G19"/>
  <sheetViews>
    <sheetView zoomScale="84" zoomScaleNormal="84" workbookViewId="0">
      <selection activeCell="A5" sqref="A5"/>
    </sheetView>
  </sheetViews>
  <sheetFormatPr defaultColWidth="8.83203125" defaultRowHeight="11" x14ac:dyDescent="0.2"/>
  <cols>
    <col min="1" max="1" width="39.5" style="5" bestFit="1" customWidth="1"/>
    <col min="2" max="7" width="19.83203125" style="5" customWidth="1"/>
    <col min="8" max="16384" width="8.83203125" style="5"/>
  </cols>
  <sheetData>
    <row r="1" spans="1:7" ht="21" x14ac:dyDescent="0.3">
      <c r="A1" s="8" t="s">
        <v>25</v>
      </c>
    </row>
    <row r="2" spans="1:7" ht="13" x14ac:dyDescent="0.2">
      <c r="A2" s="9" t="str">
        <f>"自治体名："&amp;自治体名</f>
        <v>自治体名：交野市</v>
      </c>
    </row>
    <row r="3" spans="1:7" ht="13" x14ac:dyDescent="0.2">
      <c r="A3" s="9" t="str">
        <f>"年度："&amp;年度</f>
        <v>年度：令和６年度</v>
      </c>
    </row>
    <row r="4" spans="1:7" ht="13" x14ac:dyDescent="0.2">
      <c r="A4" s="5" t="str">
        <f>"会計："&amp;設定!B4</f>
        <v>会計：一般会計等</v>
      </c>
      <c r="G4" s="7" t="str">
        <f>単位</f>
        <v>（単位：円）</v>
      </c>
    </row>
    <row r="5" spans="1:7" ht="22.5" customHeight="1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3" t="s">
        <v>31</v>
      </c>
      <c r="G5" s="3" t="s">
        <v>9</v>
      </c>
    </row>
    <row r="6" spans="1:7" ht="18" customHeight="1" x14ac:dyDescent="0.2">
      <c r="A6" s="6" t="s">
        <v>142</v>
      </c>
      <c r="B6" s="30">
        <v>769664970</v>
      </c>
      <c r="C6" s="30">
        <v>3920228401</v>
      </c>
      <c r="D6" s="30"/>
      <c r="E6" s="30"/>
      <c r="F6" s="32">
        <f t="shared" ref="F6:F18" si="0">SUM(B6:E6)</f>
        <v>4689893371</v>
      </c>
      <c r="G6" s="32">
        <f t="shared" ref="G6:G18" si="1">F6</f>
        <v>4689893371</v>
      </c>
    </row>
    <row r="7" spans="1:7" ht="18" customHeight="1" x14ac:dyDescent="0.2">
      <c r="A7" s="6" t="s">
        <v>180</v>
      </c>
      <c r="B7" s="30">
        <v>143592449</v>
      </c>
      <c r="C7" s="30">
        <v>731376923</v>
      </c>
      <c r="D7" s="30"/>
      <c r="E7" s="30"/>
      <c r="F7" s="32">
        <f t="shared" si="0"/>
        <v>874969372</v>
      </c>
      <c r="G7" s="32">
        <f t="shared" si="1"/>
        <v>874969372</v>
      </c>
    </row>
    <row r="8" spans="1:7" ht="18" customHeight="1" x14ac:dyDescent="0.2">
      <c r="A8" s="6" t="s">
        <v>181</v>
      </c>
      <c r="B8" s="30">
        <v>35058984</v>
      </c>
      <c r="C8" s="30">
        <v>178570195</v>
      </c>
      <c r="D8" s="30"/>
      <c r="E8" s="30"/>
      <c r="F8" s="32">
        <f t="shared" si="0"/>
        <v>213629179</v>
      </c>
      <c r="G8" s="32">
        <f t="shared" si="1"/>
        <v>213629179</v>
      </c>
    </row>
    <row r="9" spans="1:7" ht="18" customHeight="1" x14ac:dyDescent="0.2">
      <c r="A9" s="6" t="s">
        <v>182</v>
      </c>
      <c r="B9" s="30">
        <v>85730384</v>
      </c>
      <c r="C9" s="30">
        <v>436661012</v>
      </c>
      <c r="D9" s="30"/>
      <c r="E9" s="30"/>
      <c r="F9" s="32">
        <f t="shared" si="0"/>
        <v>522391396</v>
      </c>
      <c r="G9" s="32">
        <f t="shared" si="1"/>
        <v>522391396</v>
      </c>
    </row>
    <row r="10" spans="1:7" ht="18" customHeight="1" x14ac:dyDescent="0.2">
      <c r="A10" s="6" t="s">
        <v>183</v>
      </c>
      <c r="B10" s="30">
        <v>66483325</v>
      </c>
      <c r="C10" s="30">
        <v>338627625</v>
      </c>
      <c r="D10" s="30"/>
      <c r="E10" s="30"/>
      <c r="F10" s="32">
        <f t="shared" si="0"/>
        <v>405110950</v>
      </c>
      <c r="G10" s="32">
        <f t="shared" si="1"/>
        <v>405110950</v>
      </c>
    </row>
    <row r="11" spans="1:7" ht="18" customHeight="1" x14ac:dyDescent="0.2">
      <c r="A11" s="6" t="s">
        <v>184</v>
      </c>
      <c r="B11" s="30">
        <v>19609364</v>
      </c>
      <c r="C11" s="30">
        <v>99878764</v>
      </c>
      <c r="D11" s="30"/>
      <c r="E11" s="30"/>
      <c r="F11" s="32">
        <f t="shared" si="0"/>
        <v>119488128</v>
      </c>
      <c r="G11" s="32">
        <f t="shared" si="1"/>
        <v>119488128</v>
      </c>
    </row>
    <row r="12" spans="1:7" ht="18" customHeight="1" x14ac:dyDescent="0.2">
      <c r="A12" s="6" t="s">
        <v>185</v>
      </c>
      <c r="B12" s="30">
        <v>6185190</v>
      </c>
      <c r="C12" s="30">
        <v>31503783</v>
      </c>
      <c r="D12" s="30"/>
      <c r="E12" s="30"/>
      <c r="F12" s="32">
        <f t="shared" si="0"/>
        <v>37688973</v>
      </c>
      <c r="G12" s="32">
        <f t="shared" si="1"/>
        <v>37688973</v>
      </c>
    </row>
    <row r="13" spans="1:7" ht="18" customHeight="1" x14ac:dyDescent="0.2">
      <c r="A13" s="6" t="s">
        <v>186</v>
      </c>
      <c r="B13" s="30">
        <v>28191520</v>
      </c>
      <c r="C13" s="30">
        <v>143591304</v>
      </c>
      <c r="D13" s="30"/>
      <c r="E13" s="30"/>
      <c r="F13" s="32">
        <f>SUM(B13:E13)</f>
        <v>171782824</v>
      </c>
      <c r="G13" s="32">
        <f>F13</f>
        <v>171782824</v>
      </c>
    </row>
    <row r="14" spans="1:7" ht="18" customHeight="1" x14ac:dyDescent="0.2">
      <c r="A14" s="6" t="s">
        <v>146</v>
      </c>
      <c r="B14" s="30">
        <v>31846169</v>
      </c>
      <c r="C14" s="30">
        <v>162205972</v>
      </c>
      <c r="D14" s="30"/>
      <c r="E14" s="30"/>
      <c r="F14" s="32">
        <f>SUM(B14:E14)</f>
        <v>194052141</v>
      </c>
      <c r="G14" s="32">
        <f>F14</f>
        <v>194052141</v>
      </c>
    </row>
    <row r="15" spans="1:7" ht="18" customHeight="1" x14ac:dyDescent="0.2">
      <c r="A15" s="6" t="s">
        <v>187</v>
      </c>
      <c r="B15" s="30">
        <v>117859613</v>
      </c>
      <c r="C15" s="30">
        <v>600308731</v>
      </c>
      <c r="D15" s="30"/>
      <c r="E15" s="30"/>
      <c r="F15" s="32">
        <f>SUM(B15:E15)</f>
        <v>718168344</v>
      </c>
      <c r="G15" s="32">
        <f>F15</f>
        <v>718168344</v>
      </c>
    </row>
    <row r="16" spans="1:7" ht="18" customHeight="1" x14ac:dyDescent="0.2">
      <c r="A16" s="6" t="s">
        <v>188</v>
      </c>
      <c r="B16" s="30">
        <v>4184222</v>
      </c>
      <c r="C16" s="30">
        <v>21312007</v>
      </c>
      <c r="D16" s="30"/>
      <c r="E16" s="30"/>
      <c r="F16" s="32">
        <f>SUM(B16:E16)</f>
        <v>25496229</v>
      </c>
      <c r="G16" s="32">
        <f>F16</f>
        <v>25496229</v>
      </c>
    </row>
    <row r="17" spans="1:7" ht="18" customHeight="1" x14ac:dyDescent="0.2">
      <c r="A17" s="6" t="s">
        <v>189</v>
      </c>
      <c r="B17" s="30">
        <v>9000000</v>
      </c>
      <c r="C17" s="30"/>
      <c r="D17" s="30"/>
      <c r="E17" s="30"/>
      <c r="F17" s="32">
        <f>SUM(B17:E17)</f>
        <v>9000000</v>
      </c>
      <c r="G17" s="32">
        <f>F17</f>
        <v>9000000</v>
      </c>
    </row>
    <row r="18" spans="1:7" ht="18" customHeight="1" x14ac:dyDescent="0.2">
      <c r="A18" s="6" t="s">
        <v>190</v>
      </c>
      <c r="B18" s="30">
        <v>20086000</v>
      </c>
      <c r="C18" s="30"/>
      <c r="D18" s="30"/>
      <c r="E18" s="30"/>
      <c r="F18" s="32">
        <f t="shared" si="0"/>
        <v>20086000</v>
      </c>
      <c r="G18" s="32">
        <f t="shared" si="1"/>
        <v>20086000</v>
      </c>
    </row>
    <row r="19" spans="1:7" ht="18" customHeight="1" x14ac:dyDescent="0.2">
      <c r="A19" s="4" t="s">
        <v>10</v>
      </c>
      <c r="B19" s="30">
        <f>SUM(B6:B18)</f>
        <v>1337492190</v>
      </c>
      <c r="C19" s="30">
        <f>SUM(C6:C18)</f>
        <v>6664264717</v>
      </c>
      <c r="D19" s="30">
        <f>SUM(D6:D18)</f>
        <v>0</v>
      </c>
      <c r="E19" s="30">
        <f>SUM(E6:E18)</f>
        <v>0</v>
      </c>
      <c r="F19" s="30">
        <f>SUM(F6:F18)</f>
        <v>8001756907</v>
      </c>
      <c r="G19" s="30">
        <f>F19</f>
        <v>8001756907</v>
      </c>
    </row>
  </sheetData>
  <phoneticPr fontId="6"/>
  <conditionalFormatting sqref="B6:G19">
    <cfRule type="expression" dxfId="29" priority="1" stopIfTrue="1">
      <formula>$G$4="（単位：百万円）"</formula>
    </cfRule>
    <cfRule type="expression" dxfId="28" priority="2" stopIfTrue="1">
      <formula>$G$4="（単位：円）"</formula>
    </cfRule>
    <cfRule type="expression" dxfId="27" priority="3" stopIfTrue="1">
      <formula>$G$4="（単位：千円）"</formula>
    </cfRule>
  </conditionalFormatting>
  <dataValidations count="1">
    <dataValidation type="list" allowBlank="1" showInputMessage="1" showErrorMessage="1" sqref="G4" xr:uid="{98EFAC58-5331-4879-857F-82E57D2A880A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K17"/>
  <sheetViews>
    <sheetView zoomScale="89" zoomScaleNormal="70" workbookViewId="0">
      <selection activeCell="A5" sqref="A5:A6"/>
    </sheetView>
  </sheetViews>
  <sheetFormatPr defaultColWidth="8.83203125" defaultRowHeight="11" x14ac:dyDescent="0.2"/>
  <cols>
    <col min="1" max="1" width="20.83203125" style="5" customWidth="1"/>
    <col min="2" max="2" width="14.83203125" style="5" customWidth="1"/>
    <col min="3" max="3" width="16.83203125" style="5" customWidth="1"/>
    <col min="4" max="11" width="14.83203125" style="5" customWidth="1"/>
    <col min="12" max="16384" width="8.83203125" style="5"/>
  </cols>
  <sheetData>
    <row r="1" spans="1:11" ht="21" x14ac:dyDescent="0.3">
      <c r="A1" s="8" t="s">
        <v>45</v>
      </c>
    </row>
    <row r="2" spans="1:11" ht="13" x14ac:dyDescent="0.2">
      <c r="A2" s="9" t="str">
        <f>"自治体名："&amp;自治体名</f>
        <v>自治体名：交野市</v>
      </c>
    </row>
    <row r="3" spans="1:11" ht="13" x14ac:dyDescent="0.2">
      <c r="A3" s="9" t="str">
        <f>"年度："&amp;年度</f>
        <v>年度：令和６年度</v>
      </c>
    </row>
    <row r="4" spans="1:11" ht="13" x14ac:dyDescent="0.2">
      <c r="A4" s="5" t="str">
        <f>"会計："&amp;設定!B4</f>
        <v>会計：一般会計等</v>
      </c>
      <c r="K4" s="7" t="str">
        <f>単位</f>
        <v>（単位：円）</v>
      </c>
    </row>
    <row r="5" spans="1:11" ht="22.5" customHeight="1" x14ac:dyDescent="0.2">
      <c r="A5" s="44" t="s">
        <v>26</v>
      </c>
      <c r="B5" s="46" t="s">
        <v>46</v>
      </c>
      <c r="C5" s="14"/>
      <c r="D5" s="44" t="s">
        <v>47</v>
      </c>
      <c r="E5" s="45" t="s">
        <v>48</v>
      </c>
      <c r="F5" s="44" t="s">
        <v>49</v>
      </c>
      <c r="G5" s="45" t="s">
        <v>50</v>
      </c>
      <c r="H5" s="46" t="s">
        <v>51</v>
      </c>
      <c r="I5" s="16"/>
      <c r="J5" s="17"/>
      <c r="K5" s="44" t="s">
        <v>30</v>
      </c>
    </row>
    <row r="6" spans="1:11" ht="22.5" customHeight="1" x14ac:dyDescent="0.2">
      <c r="A6" s="44"/>
      <c r="B6" s="44"/>
      <c r="C6" s="12" t="s">
        <v>52</v>
      </c>
      <c r="D6" s="44"/>
      <c r="E6" s="44"/>
      <c r="F6" s="44"/>
      <c r="G6" s="44"/>
      <c r="H6" s="44"/>
      <c r="I6" s="2" t="s">
        <v>53</v>
      </c>
      <c r="J6" s="2" t="s">
        <v>54</v>
      </c>
      <c r="K6" s="44"/>
    </row>
    <row r="7" spans="1:11" ht="18" customHeight="1" x14ac:dyDescent="0.2">
      <c r="A7" s="6" t="s">
        <v>55</v>
      </c>
      <c r="B7" s="30"/>
      <c r="C7" s="34"/>
      <c r="D7" s="30"/>
      <c r="E7" s="30"/>
      <c r="F7" s="30"/>
      <c r="G7" s="30"/>
      <c r="H7" s="30"/>
      <c r="I7" s="30"/>
      <c r="J7" s="30"/>
      <c r="K7" s="30"/>
    </row>
    <row r="8" spans="1:11" ht="18" customHeight="1" x14ac:dyDescent="0.2">
      <c r="A8" s="21" t="s">
        <v>191</v>
      </c>
      <c r="B8" s="32">
        <v>1677246116</v>
      </c>
      <c r="C8" s="35">
        <v>115208099</v>
      </c>
      <c r="D8" s="32">
        <v>1612413710</v>
      </c>
      <c r="E8" s="32">
        <v>11100000</v>
      </c>
      <c r="F8" s="32">
        <v>23226882</v>
      </c>
      <c r="G8" s="32">
        <v>30505524</v>
      </c>
      <c r="H8" s="32"/>
      <c r="I8" s="32"/>
      <c r="J8" s="32"/>
      <c r="K8" s="32"/>
    </row>
    <row r="9" spans="1:11" ht="18" customHeight="1" x14ac:dyDescent="0.2">
      <c r="A9" s="21" t="s">
        <v>192</v>
      </c>
      <c r="B9" s="32">
        <v>8534186</v>
      </c>
      <c r="C9" s="35">
        <v>2133419</v>
      </c>
      <c r="D9" s="32">
        <v>8534186</v>
      </c>
      <c r="E9" s="32"/>
      <c r="F9" s="32"/>
      <c r="G9" s="32"/>
      <c r="H9" s="32"/>
      <c r="I9" s="32"/>
      <c r="J9" s="32"/>
      <c r="K9" s="32"/>
    </row>
    <row r="10" spans="1:11" ht="18" customHeight="1" x14ac:dyDescent="0.2">
      <c r="A10" s="21" t="s">
        <v>193</v>
      </c>
      <c r="B10" s="32">
        <v>4376852145</v>
      </c>
      <c r="C10" s="35">
        <v>253694826</v>
      </c>
      <c r="D10" s="32">
        <v>3480717194</v>
      </c>
      <c r="E10" s="32">
        <v>527633134</v>
      </c>
      <c r="F10" s="32">
        <v>151538750</v>
      </c>
      <c r="G10" s="32">
        <v>44600000</v>
      </c>
      <c r="H10" s="32"/>
      <c r="I10" s="32"/>
      <c r="J10" s="32"/>
      <c r="K10" s="32">
        <v>172363067</v>
      </c>
    </row>
    <row r="11" spans="1:11" ht="18" customHeight="1" x14ac:dyDescent="0.2">
      <c r="A11" s="21" t="s">
        <v>194</v>
      </c>
      <c r="B11" s="32">
        <v>9958304219</v>
      </c>
      <c r="C11" s="35">
        <v>337415675</v>
      </c>
      <c r="D11" s="32"/>
      <c r="E11" s="32">
        <v>7960692512</v>
      </c>
      <c r="F11" s="32">
        <v>599142842</v>
      </c>
      <c r="G11" s="32">
        <v>358427710</v>
      </c>
      <c r="H11" s="32"/>
      <c r="I11" s="32"/>
      <c r="J11" s="32"/>
      <c r="K11" s="32">
        <v>1040041155</v>
      </c>
    </row>
    <row r="12" spans="1:11" ht="18" customHeight="1" x14ac:dyDescent="0.2">
      <c r="A12" s="21" t="s">
        <v>56</v>
      </c>
      <c r="B12" s="32">
        <v>4317375035</v>
      </c>
      <c r="C12" s="35">
        <v>475868674</v>
      </c>
      <c r="D12" s="32">
        <v>146050773</v>
      </c>
      <c r="E12" s="32">
        <v>68208022</v>
      </c>
      <c r="F12" s="32">
        <v>1106827800</v>
      </c>
      <c r="G12" s="32">
        <v>31321766</v>
      </c>
      <c r="H12" s="32">
        <v>0</v>
      </c>
      <c r="I12" s="32">
        <v>0</v>
      </c>
      <c r="J12" s="32">
        <v>2964966674</v>
      </c>
      <c r="K12" s="32">
        <v>2964966674</v>
      </c>
    </row>
    <row r="13" spans="1:11" ht="18" customHeight="1" x14ac:dyDescent="0.2">
      <c r="A13" s="6" t="s">
        <v>57</v>
      </c>
      <c r="B13" s="32"/>
      <c r="C13" s="35"/>
      <c r="D13" s="32"/>
      <c r="E13" s="32"/>
      <c r="F13" s="32"/>
      <c r="G13" s="32"/>
      <c r="H13" s="32"/>
      <c r="I13" s="32"/>
      <c r="J13" s="32"/>
      <c r="K13" s="32"/>
    </row>
    <row r="14" spans="1:11" ht="18" customHeight="1" x14ac:dyDescent="0.2">
      <c r="A14" s="21" t="s">
        <v>196</v>
      </c>
      <c r="B14" s="32">
        <v>10535764164</v>
      </c>
      <c r="C14" s="35">
        <v>1079378463</v>
      </c>
      <c r="D14" s="32">
        <v>3588746869</v>
      </c>
      <c r="E14" s="32">
        <v>6855298569</v>
      </c>
      <c r="F14" s="32">
        <v>68570726</v>
      </c>
      <c r="G14" s="32">
        <v>23148000</v>
      </c>
      <c r="H14" s="32"/>
      <c r="I14" s="32"/>
      <c r="J14" s="32"/>
      <c r="K14" s="32"/>
    </row>
    <row r="15" spans="1:11" ht="18" customHeight="1" x14ac:dyDescent="0.2">
      <c r="A15" s="21" t="s">
        <v>195</v>
      </c>
      <c r="B15" s="32">
        <v>20749404</v>
      </c>
      <c r="C15" s="35">
        <v>14662546</v>
      </c>
      <c r="D15" s="32">
        <v>20749404</v>
      </c>
      <c r="E15" s="32"/>
      <c r="F15" s="32"/>
      <c r="G15" s="32"/>
      <c r="H15" s="32"/>
      <c r="I15" s="32"/>
      <c r="J15" s="32"/>
      <c r="K15" s="32"/>
    </row>
    <row r="16" spans="1:11" ht="18" customHeight="1" x14ac:dyDescent="0.2">
      <c r="A16" s="21" t="s">
        <v>56</v>
      </c>
      <c r="B16" s="32">
        <v>48695049</v>
      </c>
      <c r="C16" s="35">
        <v>3029766</v>
      </c>
      <c r="D16" s="32">
        <v>48695049</v>
      </c>
      <c r="E16" s="32"/>
      <c r="F16" s="32"/>
      <c r="G16" s="32"/>
      <c r="H16" s="32"/>
      <c r="I16" s="32"/>
      <c r="J16" s="32"/>
      <c r="K16" s="32"/>
    </row>
    <row r="17" spans="1:11" ht="18" customHeight="1" x14ac:dyDescent="0.2">
      <c r="A17" s="4" t="s">
        <v>58</v>
      </c>
      <c r="B17" s="30">
        <f t="shared" ref="B17:K17" si="0">SUM(B8:B16)</f>
        <v>30943520318</v>
      </c>
      <c r="C17" s="34">
        <f t="shared" si="0"/>
        <v>2281391468</v>
      </c>
      <c r="D17" s="30">
        <f t="shared" si="0"/>
        <v>8905907185</v>
      </c>
      <c r="E17" s="30">
        <f t="shared" si="0"/>
        <v>15422932237</v>
      </c>
      <c r="F17" s="30">
        <f t="shared" si="0"/>
        <v>1949307000</v>
      </c>
      <c r="G17" s="30">
        <f t="shared" si="0"/>
        <v>488003000</v>
      </c>
      <c r="H17" s="30">
        <f t="shared" si="0"/>
        <v>0</v>
      </c>
      <c r="I17" s="30">
        <f t="shared" si="0"/>
        <v>0</v>
      </c>
      <c r="J17" s="30">
        <f t="shared" si="0"/>
        <v>2964966674</v>
      </c>
      <c r="K17" s="30">
        <f t="shared" si="0"/>
        <v>4177370896</v>
      </c>
    </row>
  </sheetData>
  <mergeCells count="8">
    <mergeCell ref="G5:G6"/>
    <mergeCell ref="H5:H6"/>
    <mergeCell ref="K5:K6"/>
    <mergeCell ref="A5:A6"/>
    <mergeCell ref="B5:B6"/>
    <mergeCell ref="D5:D6"/>
    <mergeCell ref="E5:E6"/>
    <mergeCell ref="F5:F6"/>
  </mergeCells>
  <phoneticPr fontId="6"/>
  <conditionalFormatting sqref="B7:K17">
    <cfRule type="expression" dxfId="26" priority="1" stopIfTrue="1">
      <formula>$K$4="（単位：百万円）"</formula>
    </cfRule>
    <cfRule type="expression" dxfId="25" priority="2" stopIfTrue="1">
      <formula>$K$4="（単位：円）"</formula>
    </cfRule>
    <cfRule type="expression" dxfId="24" priority="3" stopIfTrue="1">
      <formula>$K$4="（単位：千円）"</formula>
    </cfRule>
  </conditionalFormatting>
  <dataValidations disablePrompts="1" count="1">
    <dataValidation type="list" allowBlank="1" showInputMessage="1" showErrorMessage="1" sqref="K4" xr:uid="{3138D2DB-A0E7-430A-AE74-5BADB91E8E89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A1:I6"/>
  <sheetViews>
    <sheetView zoomScale="80" zoomScaleNormal="70" workbookViewId="0">
      <selection activeCell="D21" sqref="D21"/>
    </sheetView>
  </sheetViews>
  <sheetFormatPr defaultColWidth="8.83203125" defaultRowHeight="11" x14ac:dyDescent="0.2"/>
  <cols>
    <col min="1" max="1" width="22.83203125" style="5" customWidth="1"/>
    <col min="2" max="9" width="12.83203125" style="5" customWidth="1"/>
    <col min="10" max="16384" width="8.83203125" style="5"/>
  </cols>
  <sheetData>
    <row r="1" spans="1:9" ht="21" x14ac:dyDescent="0.3">
      <c r="A1" s="8" t="s">
        <v>135</v>
      </c>
    </row>
    <row r="2" spans="1:9" ht="13" x14ac:dyDescent="0.2">
      <c r="A2" s="9" t="str">
        <f>"自治体名："&amp;自治体名</f>
        <v>自治体名：交野市</v>
      </c>
    </row>
    <row r="3" spans="1:9" ht="13" x14ac:dyDescent="0.2">
      <c r="A3" s="9" t="str">
        <f>"年度："&amp;年度</f>
        <v>年度：令和６年度</v>
      </c>
    </row>
    <row r="4" spans="1:9" ht="13" x14ac:dyDescent="0.2">
      <c r="A4" s="5" t="str">
        <f>"会計："&amp;設定!B4</f>
        <v>会計：一般会計等</v>
      </c>
      <c r="I4" s="7" t="s">
        <v>136</v>
      </c>
    </row>
    <row r="5" spans="1:9" ht="37.5" customHeight="1" x14ac:dyDescent="0.2">
      <c r="A5" s="12" t="s">
        <v>46</v>
      </c>
      <c r="B5" s="2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2" t="s">
        <v>65</v>
      </c>
      <c r="I5" s="3" t="s">
        <v>66</v>
      </c>
    </row>
    <row r="6" spans="1:9" ht="18" customHeight="1" x14ac:dyDescent="0.2">
      <c r="A6" s="34">
        <v>30943520318</v>
      </c>
      <c r="B6" s="30">
        <v>30480400196</v>
      </c>
      <c r="C6" s="30">
        <v>462813551</v>
      </c>
      <c r="D6" s="30">
        <v>306571</v>
      </c>
      <c r="E6" s="30"/>
      <c r="F6" s="30"/>
      <c r="G6" s="30"/>
      <c r="H6" s="30"/>
      <c r="I6" s="22">
        <v>1.7500000000000002E-2</v>
      </c>
    </row>
  </sheetData>
  <phoneticPr fontId="6"/>
  <conditionalFormatting sqref="A6:H6">
    <cfRule type="expression" dxfId="23" priority="1" stopIfTrue="1">
      <formula>$I$4="（単位：百万円）"</formula>
    </cfRule>
    <cfRule type="expression" dxfId="22" priority="2" stopIfTrue="1">
      <formula>$I$4="（単位：円）"</formula>
    </cfRule>
    <cfRule type="expression" dxfId="21" priority="3" stopIfTrue="1">
      <formula>$I$4="（単位：千円）"</formula>
    </cfRule>
  </conditionalFormatting>
  <dataValidations count="1">
    <dataValidation type="list" allowBlank="1" showInputMessage="1" showErrorMessage="1" sqref="I4" xr:uid="{685AF1D3-F3F8-4B3A-8669-8EAA590EB440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pageSetUpPr fitToPage="1"/>
  </sheetPr>
  <dimension ref="A1:J6"/>
  <sheetViews>
    <sheetView zoomScale="84" zoomScaleNormal="70" workbookViewId="0">
      <selection activeCell="A5" sqref="A5"/>
    </sheetView>
  </sheetViews>
  <sheetFormatPr defaultColWidth="8.83203125" defaultRowHeight="11" x14ac:dyDescent="0.2"/>
  <cols>
    <col min="1" max="1" width="22.83203125" style="5" customWidth="1"/>
    <col min="2" max="10" width="12.83203125" style="5" customWidth="1"/>
    <col min="11" max="16384" width="8.83203125" style="5"/>
  </cols>
  <sheetData>
    <row r="1" spans="1:10" ht="21" x14ac:dyDescent="0.3">
      <c r="A1" s="8" t="s">
        <v>67</v>
      </c>
    </row>
    <row r="2" spans="1:10" ht="13" x14ac:dyDescent="0.2">
      <c r="A2" s="9" t="str">
        <f>"自治体名："&amp;自治体名</f>
        <v>自治体名：交野市</v>
      </c>
    </row>
    <row r="3" spans="1:10" ht="13" x14ac:dyDescent="0.2">
      <c r="A3" s="9" t="str">
        <f>"年度："&amp;年度</f>
        <v>年度：令和６年度</v>
      </c>
    </row>
    <row r="4" spans="1:10" ht="13" x14ac:dyDescent="0.2">
      <c r="A4" s="5" t="str">
        <f>"会計："&amp;設定!B4</f>
        <v>会計：一般会計等</v>
      </c>
      <c r="J4" s="7" t="s">
        <v>136</v>
      </c>
    </row>
    <row r="5" spans="1:10" ht="22.5" customHeight="1" x14ac:dyDescent="0.2">
      <c r="A5" s="12" t="s">
        <v>46</v>
      </c>
      <c r="B5" s="2" t="s">
        <v>68</v>
      </c>
      <c r="C5" s="3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  <c r="I5" s="3" t="s">
        <v>75</v>
      </c>
      <c r="J5" s="2" t="s">
        <v>76</v>
      </c>
    </row>
    <row r="6" spans="1:10" ht="18" customHeight="1" x14ac:dyDescent="0.2">
      <c r="A6" s="42">
        <v>30943520318</v>
      </c>
      <c r="B6" s="43">
        <v>2302135468</v>
      </c>
      <c r="C6" s="43">
        <v>2380068529</v>
      </c>
      <c r="D6" s="43">
        <v>2447970938</v>
      </c>
      <c r="E6" s="43">
        <v>2598759992</v>
      </c>
      <c r="F6" s="43">
        <v>2428857673</v>
      </c>
      <c r="G6" s="43">
        <v>9306800061</v>
      </c>
      <c r="H6" s="43">
        <v>5268368275</v>
      </c>
      <c r="I6" s="43">
        <v>2432178459</v>
      </c>
      <c r="J6" s="43">
        <v>1778380923</v>
      </c>
    </row>
  </sheetData>
  <phoneticPr fontId="6"/>
  <conditionalFormatting sqref="A6:J6">
    <cfRule type="expression" dxfId="20" priority="1" stopIfTrue="1">
      <formula>$J$4="（単位：百万円）"</formula>
    </cfRule>
    <cfRule type="expression" dxfId="19" priority="2" stopIfTrue="1">
      <formula>$J$4="（単位：円）"</formula>
    </cfRule>
    <cfRule type="expression" dxfId="18" priority="3" stopIfTrue="1">
      <formula>$J$4="（単位：千円）"</formula>
    </cfRule>
  </conditionalFormatting>
  <dataValidations count="1">
    <dataValidation type="list" allowBlank="1" showInputMessage="1" showErrorMessage="1" sqref="J4" xr:uid="{C3545207-555A-4852-9AEC-43D038BF292D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B6"/>
  <sheetViews>
    <sheetView zoomScale="70" zoomScaleNormal="70" workbookViewId="0">
      <selection activeCell="B17" sqref="B17"/>
    </sheetView>
  </sheetViews>
  <sheetFormatPr defaultColWidth="8.83203125" defaultRowHeight="11" x14ac:dyDescent="0.2"/>
  <cols>
    <col min="1" max="1" width="22.83203125" style="5" customWidth="1"/>
    <col min="2" max="2" width="112.83203125" style="5" customWidth="1"/>
    <col min="3" max="16384" width="8.83203125" style="5"/>
  </cols>
  <sheetData>
    <row r="1" spans="1:2" ht="21" x14ac:dyDescent="0.3">
      <c r="A1" s="8" t="s">
        <v>77</v>
      </c>
    </row>
    <row r="2" spans="1:2" ht="13" x14ac:dyDescent="0.2">
      <c r="A2" s="9" t="str">
        <f>"自治体名："&amp;自治体名</f>
        <v>自治体名：交野市</v>
      </c>
    </row>
    <row r="3" spans="1:2" ht="13" x14ac:dyDescent="0.2">
      <c r="A3" s="9" t="str">
        <f>"年度："&amp;年度</f>
        <v>年度：令和６年度</v>
      </c>
    </row>
    <row r="4" spans="1:2" ht="13" x14ac:dyDescent="0.2">
      <c r="A4" s="5" t="str">
        <f>"会計："&amp;設定!B4</f>
        <v>会計：一般会計等</v>
      </c>
      <c r="B4" s="7" t="str">
        <f>単位</f>
        <v>（単位：円）</v>
      </c>
    </row>
    <row r="5" spans="1:2" ht="22.5" customHeight="1" x14ac:dyDescent="0.2">
      <c r="A5" s="15" t="s">
        <v>78</v>
      </c>
      <c r="B5" s="2" t="s">
        <v>79</v>
      </c>
    </row>
    <row r="6" spans="1:2" ht="18" customHeight="1" x14ac:dyDescent="0.2">
      <c r="A6" s="38"/>
      <c r="B6" s="1"/>
    </row>
  </sheetData>
  <phoneticPr fontId="6"/>
  <conditionalFormatting sqref="A6">
    <cfRule type="expression" dxfId="17" priority="1" stopIfTrue="1">
      <formula>$B$4="（単位：百万円）"</formula>
    </cfRule>
    <cfRule type="expression" dxfId="16" priority="2" stopIfTrue="1">
      <formula>$B$4="（単位：円）"</formula>
    </cfRule>
    <cfRule type="expression" dxfId="15" priority="3" stopIfTrue="1">
      <formula>$B$4="（単位：千円）"</formula>
    </cfRule>
  </conditionalFormatting>
  <dataValidations count="1">
    <dataValidation type="list" allowBlank="1" showInputMessage="1" showErrorMessage="1" sqref="B4" xr:uid="{24409C93-345F-447F-9B96-C049C7312C80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pageSetUpPr fitToPage="1"/>
  </sheetPr>
  <dimension ref="A1:F10"/>
  <sheetViews>
    <sheetView zoomScale="104" zoomScaleNormal="70" workbookViewId="0">
      <selection activeCell="B5" sqref="B5:B6"/>
    </sheetView>
  </sheetViews>
  <sheetFormatPr defaultColWidth="8.83203125" defaultRowHeight="11" x14ac:dyDescent="0.2"/>
  <cols>
    <col min="1" max="1" width="18.83203125" style="5" customWidth="1"/>
    <col min="2" max="6" width="20.83203125" style="5" customWidth="1"/>
    <col min="7" max="16384" width="8.83203125" style="5"/>
  </cols>
  <sheetData>
    <row r="1" spans="1:6" ht="21" x14ac:dyDescent="0.3">
      <c r="A1" s="8" t="s">
        <v>80</v>
      </c>
    </row>
    <row r="2" spans="1:6" ht="13" x14ac:dyDescent="0.2">
      <c r="A2" s="9" t="str">
        <f>"自治体名："&amp;自治体名</f>
        <v>自治体名：交野市</v>
      </c>
    </row>
    <row r="3" spans="1:6" ht="13" x14ac:dyDescent="0.2">
      <c r="A3" s="9" t="str">
        <f>"年度："&amp;年度</f>
        <v>年度：令和６年度</v>
      </c>
    </row>
    <row r="4" spans="1:6" ht="13" x14ac:dyDescent="0.2">
      <c r="A4" s="5" t="str">
        <f>"会計："&amp;設定!B4</f>
        <v>会計：一般会計等</v>
      </c>
      <c r="F4" s="7" t="str">
        <f>単位</f>
        <v>（単位：円）</v>
      </c>
    </row>
    <row r="5" spans="1:6" ht="22.5" customHeight="1" x14ac:dyDescent="0.2">
      <c r="A5" s="44" t="s">
        <v>81</v>
      </c>
      <c r="B5" s="44" t="s">
        <v>82</v>
      </c>
      <c r="C5" s="44" t="s">
        <v>83</v>
      </c>
      <c r="D5" s="44" t="s">
        <v>84</v>
      </c>
      <c r="E5" s="44"/>
      <c r="F5" s="44" t="s">
        <v>85</v>
      </c>
    </row>
    <row r="6" spans="1:6" ht="22.5" customHeight="1" x14ac:dyDescent="0.2">
      <c r="A6" s="44"/>
      <c r="B6" s="44"/>
      <c r="C6" s="44"/>
      <c r="D6" s="2" t="s">
        <v>86</v>
      </c>
      <c r="E6" s="2" t="s">
        <v>30</v>
      </c>
      <c r="F6" s="44"/>
    </row>
    <row r="7" spans="1:6" ht="18" customHeight="1" x14ac:dyDescent="0.2">
      <c r="A7" s="6" t="s">
        <v>213</v>
      </c>
      <c r="B7" s="30">
        <v>3972792000</v>
      </c>
      <c r="C7" s="30"/>
      <c r="D7" s="30">
        <v>254601000</v>
      </c>
      <c r="E7" s="30">
        <v>121190000</v>
      </c>
      <c r="F7" s="30">
        <v>3851602000</v>
      </c>
    </row>
    <row r="8" spans="1:6" ht="18" customHeight="1" x14ac:dyDescent="0.2">
      <c r="A8" s="6" t="s">
        <v>214</v>
      </c>
      <c r="B8" s="30">
        <v>453803643</v>
      </c>
      <c r="C8" s="30"/>
      <c r="D8" s="30">
        <v>4093982000</v>
      </c>
      <c r="E8" s="30">
        <v>686720</v>
      </c>
      <c r="F8" s="30">
        <v>453116923</v>
      </c>
    </row>
    <row r="9" spans="1:6" ht="18" customHeight="1" x14ac:dyDescent="0.2">
      <c r="A9" s="6" t="s">
        <v>215</v>
      </c>
      <c r="B9" s="30" t="s">
        <v>141</v>
      </c>
      <c r="C9" s="30"/>
      <c r="D9" s="30" t="s">
        <v>141</v>
      </c>
      <c r="E9" s="30" t="s">
        <v>141</v>
      </c>
      <c r="F9" s="30" t="s">
        <v>141</v>
      </c>
    </row>
    <row r="10" spans="1:6" ht="18" customHeight="1" x14ac:dyDescent="0.2">
      <c r="A10" s="4" t="s">
        <v>10</v>
      </c>
      <c r="B10" s="30">
        <f>SUM(B7:B9)</f>
        <v>4426595643</v>
      </c>
      <c r="C10" s="30">
        <f>SUM(C7:C9)</f>
        <v>0</v>
      </c>
      <c r="D10" s="30">
        <f>SUM(D7:D9)</f>
        <v>4348583000</v>
      </c>
      <c r="E10" s="30">
        <f>SUM(E7:E9)</f>
        <v>121876720</v>
      </c>
      <c r="F10" s="30">
        <f>SUM(F7:F9)</f>
        <v>4304718923</v>
      </c>
    </row>
  </sheetData>
  <mergeCells count="5">
    <mergeCell ref="A5:A6"/>
    <mergeCell ref="B5:B6"/>
    <mergeCell ref="C5:C6"/>
    <mergeCell ref="F5:F6"/>
    <mergeCell ref="D5:E5"/>
  </mergeCells>
  <phoneticPr fontId="6"/>
  <conditionalFormatting sqref="B7:F10">
    <cfRule type="expression" dxfId="14" priority="1" stopIfTrue="1">
      <formula>$F$4="（単位：百万円）"</formula>
    </cfRule>
    <cfRule type="expression" dxfId="13" priority="2" stopIfTrue="1">
      <formula>$F$4="（単位：円）"</formula>
    </cfRule>
    <cfRule type="expression" dxfId="12" priority="3" stopIfTrue="1">
      <formula>$F$4="（単位：千円）"</formula>
    </cfRule>
  </conditionalFormatting>
  <dataValidations count="1">
    <dataValidation type="list" allowBlank="1" showInputMessage="1" showErrorMessage="1" sqref="F4" xr:uid="{8B3887D7-C055-4375-8B80-CF9D49F518EF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pageSetUpPr fitToPage="1"/>
  </sheetPr>
  <dimension ref="A1:C19"/>
  <sheetViews>
    <sheetView zoomScale="81" zoomScaleNormal="70" workbookViewId="0">
      <selection activeCell="A4" sqref="A4"/>
    </sheetView>
  </sheetViews>
  <sheetFormatPr defaultColWidth="8.83203125" defaultRowHeight="11" x14ac:dyDescent="0.2"/>
  <cols>
    <col min="1" max="1" width="25.83203125" style="5" customWidth="1"/>
    <col min="2" max="2" width="47.33203125" style="5" bestFit="1" customWidth="1"/>
    <col min="3" max="3" width="18.08203125" style="5" customWidth="1"/>
    <col min="4" max="4" width="10.5" style="5" bestFit="1" customWidth="1"/>
    <col min="5" max="16384" width="8.83203125" style="5"/>
  </cols>
  <sheetData>
    <row r="1" spans="1:3" ht="21" x14ac:dyDescent="0.3">
      <c r="A1" s="8" t="s">
        <v>87</v>
      </c>
    </row>
    <row r="2" spans="1:3" ht="13" x14ac:dyDescent="0.2">
      <c r="A2" s="9" t="str">
        <f>"自治体名："&amp;自治体名</f>
        <v>自治体名：交野市</v>
      </c>
    </row>
    <row r="3" spans="1:3" ht="13" x14ac:dyDescent="0.2">
      <c r="A3" s="9" t="str">
        <f>"年度："&amp;年度</f>
        <v>年度：令和６年度</v>
      </c>
    </row>
    <row r="4" spans="1:3" x14ac:dyDescent="0.2">
      <c r="A4" s="5" t="str">
        <f>"会計："&amp;設定!B4</f>
        <v>会計：一般会計等</v>
      </c>
      <c r="C4" s="41" t="str">
        <f>単位</f>
        <v>（単位：円）</v>
      </c>
    </row>
    <row r="5" spans="1:3" ht="22.5" customHeight="1" x14ac:dyDescent="0.2">
      <c r="A5" s="2" t="s">
        <v>81</v>
      </c>
      <c r="B5" s="2" t="s">
        <v>88</v>
      </c>
      <c r="C5" s="2" t="s">
        <v>89</v>
      </c>
    </row>
    <row r="6" spans="1:3" ht="18" customHeight="1" x14ac:dyDescent="0.2">
      <c r="A6" s="47" t="s">
        <v>90</v>
      </c>
      <c r="B6" s="6" t="s">
        <v>197</v>
      </c>
      <c r="C6" s="32">
        <v>201873000</v>
      </c>
    </row>
    <row r="7" spans="1:3" ht="18" customHeight="1" x14ac:dyDescent="0.2">
      <c r="A7" s="47"/>
      <c r="B7" s="6"/>
      <c r="C7" s="32"/>
    </row>
    <row r="8" spans="1:3" ht="18" customHeight="1" x14ac:dyDescent="0.2">
      <c r="A8" s="48"/>
      <c r="B8" s="4" t="s">
        <v>139</v>
      </c>
      <c r="C8" s="32">
        <v>201873000</v>
      </c>
    </row>
    <row r="9" spans="1:3" ht="18" customHeight="1" x14ac:dyDescent="0.2">
      <c r="A9" s="49" t="s">
        <v>92</v>
      </c>
      <c r="B9" s="39" t="s">
        <v>198</v>
      </c>
      <c r="C9" s="32">
        <v>892028934</v>
      </c>
    </row>
    <row r="10" spans="1:3" ht="18" customHeight="1" x14ac:dyDescent="0.2">
      <c r="A10" s="50"/>
      <c r="B10" s="39" t="s">
        <v>199</v>
      </c>
      <c r="C10" s="32">
        <v>928816000</v>
      </c>
    </row>
    <row r="11" spans="1:3" ht="18" customHeight="1" x14ac:dyDescent="0.2">
      <c r="A11" s="50"/>
      <c r="B11" s="39" t="s">
        <v>200</v>
      </c>
      <c r="C11" s="32">
        <v>358980000</v>
      </c>
    </row>
    <row r="12" spans="1:3" ht="18" customHeight="1" x14ac:dyDescent="0.2">
      <c r="A12" s="50"/>
      <c r="B12" s="39" t="s">
        <v>201</v>
      </c>
      <c r="C12" s="32">
        <v>209689192</v>
      </c>
    </row>
    <row r="13" spans="1:3" ht="18" customHeight="1" x14ac:dyDescent="0.2">
      <c r="A13" s="50"/>
      <c r="B13" s="39" t="s">
        <v>202</v>
      </c>
      <c r="C13" s="32">
        <v>90895089</v>
      </c>
    </row>
    <row r="14" spans="1:3" ht="18" customHeight="1" x14ac:dyDescent="0.2">
      <c r="A14" s="50"/>
      <c r="B14" s="39" t="s">
        <v>203</v>
      </c>
      <c r="C14" s="32">
        <v>42094771</v>
      </c>
    </row>
    <row r="15" spans="1:3" ht="18" customHeight="1" x14ac:dyDescent="0.2">
      <c r="A15" s="50"/>
      <c r="B15" s="39" t="s">
        <v>30</v>
      </c>
      <c r="C15" s="32">
        <v>1273556120</v>
      </c>
    </row>
    <row r="16" spans="1:3" ht="18" customHeight="1" x14ac:dyDescent="0.2">
      <c r="A16" s="51"/>
      <c r="B16" s="4" t="s">
        <v>139</v>
      </c>
      <c r="C16" s="32">
        <v>3796060106</v>
      </c>
    </row>
    <row r="17" spans="1:3" ht="18" customHeight="1" x14ac:dyDescent="0.2">
      <c r="A17" s="4" t="s">
        <v>10</v>
      </c>
      <c r="B17" s="10"/>
      <c r="C17" s="36">
        <v>3997933106</v>
      </c>
    </row>
    <row r="19" spans="1:3" x14ac:dyDescent="0.2">
      <c r="C19" s="23"/>
    </row>
  </sheetData>
  <mergeCells count="2">
    <mergeCell ref="A6:A8"/>
    <mergeCell ref="A9:A16"/>
  </mergeCells>
  <phoneticPr fontId="6"/>
  <conditionalFormatting sqref="C6:C17">
    <cfRule type="expression" dxfId="11" priority="46" stopIfTrue="1">
      <formula>#REF!="（単位：百万円）"</formula>
    </cfRule>
    <cfRule type="expression" dxfId="10" priority="47" stopIfTrue="1">
      <formula>#REF!="（単位：円）"</formula>
    </cfRule>
    <cfRule type="expression" dxfId="9" priority="48" stopIfTrue="1">
      <formula>#REF!="（単位：千円）"</formula>
    </cfRule>
  </conditionalFormatting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>
    <pageSetUpPr fitToPage="1"/>
  </sheetPr>
  <dimension ref="A1:E19"/>
  <sheetViews>
    <sheetView topLeftCell="A7" zoomScale="103" zoomScaleNormal="70" workbookViewId="0">
      <selection activeCell="A5" sqref="A5"/>
    </sheetView>
  </sheetViews>
  <sheetFormatPr defaultColWidth="8.83203125" defaultRowHeight="11" x14ac:dyDescent="0.2"/>
  <cols>
    <col min="1" max="1" width="22.25" style="5" customWidth="1"/>
    <col min="2" max="2" width="17.75" style="5" customWidth="1"/>
    <col min="3" max="3" width="19.5" style="5" customWidth="1"/>
    <col min="4" max="4" width="18.5" style="5" customWidth="1"/>
    <col min="5" max="5" width="24.83203125" style="5" customWidth="1"/>
    <col min="6" max="7" width="10.5" style="5" bestFit="1" customWidth="1"/>
    <col min="8" max="8" width="9.75" style="5" bestFit="1" customWidth="1"/>
    <col min="9" max="16384" width="8.83203125" style="5"/>
  </cols>
  <sheetData>
    <row r="1" spans="1:5" ht="21" x14ac:dyDescent="0.3">
      <c r="A1" s="8" t="s">
        <v>93</v>
      </c>
    </row>
    <row r="2" spans="1:5" ht="13" x14ac:dyDescent="0.2">
      <c r="A2" s="9" t="str">
        <f>"自治体名："&amp;自治体名</f>
        <v>自治体名：交野市</v>
      </c>
    </row>
    <row r="3" spans="1:5" ht="13" x14ac:dyDescent="0.2">
      <c r="A3" s="9" t="str">
        <f>"年度："&amp;年度</f>
        <v>年度：令和６年度</v>
      </c>
    </row>
    <row r="4" spans="1:5" ht="13" x14ac:dyDescent="0.2">
      <c r="A4" s="5" t="str">
        <f>"会計："&amp;設定!B4</f>
        <v>会計：一般会計等</v>
      </c>
      <c r="E4" s="7" t="str">
        <f>単位</f>
        <v>（単位：円）</v>
      </c>
    </row>
    <row r="5" spans="1:5" ht="22.5" customHeight="1" x14ac:dyDescent="0.2">
      <c r="A5" s="2" t="s">
        <v>94</v>
      </c>
      <c r="B5" s="2" t="s">
        <v>81</v>
      </c>
      <c r="C5" s="44" t="s">
        <v>95</v>
      </c>
      <c r="D5" s="44"/>
      <c r="E5" s="2" t="s">
        <v>89</v>
      </c>
    </row>
    <row r="6" spans="1:5" ht="18" customHeight="1" x14ac:dyDescent="0.2">
      <c r="A6" s="52" t="s">
        <v>205</v>
      </c>
      <c r="B6" s="54" t="s">
        <v>204</v>
      </c>
      <c r="C6" s="55" t="s">
        <v>144</v>
      </c>
      <c r="D6" s="56"/>
      <c r="E6" s="1">
        <v>10528623369</v>
      </c>
    </row>
    <row r="7" spans="1:5" ht="18" customHeight="1" x14ac:dyDescent="0.2">
      <c r="A7" s="52"/>
      <c r="B7" s="54"/>
      <c r="C7" s="55" t="s">
        <v>206</v>
      </c>
      <c r="D7" s="56"/>
      <c r="E7" s="1">
        <v>141258000</v>
      </c>
    </row>
    <row r="8" spans="1:5" ht="18" customHeight="1" x14ac:dyDescent="0.2">
      <c r="A8" s="52"/>
      <c r="B8" s="54"/>
      <c r="C8" s="55" t="s">
        <v>207</v>
      </c>
      <c r="D8" s="56"/>
      <c r="E8" s="1">
        <v>1705797000</v>
      </c>
    </row>
    <row r="9" spans="1:5" ht="18" customHeight="1" x14ac:dyDescent="0.2">
      <c r="A9" s="52"/>
      <c r="B9" s="54"/>
      <c r="C9" s="55" t="s">
        <v>208</v>
      </c>
      <c r="D9" s="56"/>
      <c r="E9" s="1">
        <v>4987876000</v>
      </c>
    </row>
    <row r="10" spans="1:5" ht="18" customHeight="1" x14ac:dyDescent="0.2">
      <c r="A10" s="52"/>
      <c r="B10" s="54"/>
      <c r="C10" s="55" t="s">
        <v>138</v>
      </c>
      <c r="D10" s="56"/>
      <c r="E10" s="1">
        <v>1295376151</v>
      </c>
    </row>
    <row r="11" spans="1:5" ht="18" customHeight="1" x14ac:dyDescent="0.2">
      <c r="A11" s="52"/>
      <c r="B11" s="54"/>
      <c r="C11" s="54" t="s">
        <v>42</v>
      </c>
      <c r="D11" s="48"/>
      <c r="E11" s="30">
        <v>18658930520</v>
      </c>
    </row>
    <row r="12" spans="1:5" ht="18" customHeight="1" x14ac:dyDescent="0.2">
      <c r="A12" s="52"/>
      <c r="B12" s="54" t="s">
        <v>97</v>
      </c>
      <c r="C12" s="57" t="s">
        <v>98</v>
      </c>
      <c r="D12" s="6" t="s">
        <v>209</v>
      </c>
      <c r="E12" s="30">
        <v>1904103000</v>
      </c>
    </row>
    <row r="13" spans="1:5" ht="18" customHeight="1" x14ac:dyDescent="0.2">
      <c r="A13" s="52"/>
      <c r="B13" s="54"/>
      <c r="C13" s="54"/>
      <c r="D13" s="6" t="s">
        <v>210</v>
      </c>
      <c r="E13" s="30">
        <v>106547000</v>
      </c>
    </row>
    <row r="14" spans="1:5" ht="18" customHeight="1" x14ac:dyDescent="0.2">
      <c r="A14" s="52"/>
      <c r="B14" s="54"/>
      <c r="C14" s="54"/>
      <c r="D14" s="4" t="s">
        <v>91</v>
      </c>
      <c r="E14" s="30">
        <v>2010650000</v>
      </c>
    </row>
    <row r="15" spans="1:5" ht="18" customHeight="1" x14ac:dyDescent="0.2">
      <c r="A15" s="52"/>
      <c r="B15" s="54"/>
      <c r="C15" s="57" t="s">
        <v>99</v>
      </c>
      <c r="D15" s="6" t="s">
        <v>209</v>
      </c>
      <c r="E15" s="30">
        <v>865201749048</v>
      </c>
    </row>
    <row r="16" spans="1:5" ht="18" customHeight="1" x14ac:dyDescent="0.2">
      <c r="A16" s="52"/>
      <c r="B16" s="54"/>
      <c r="C16" s="54"/>
      <c r="D16" s="6" t="s">
        <v>210</v>
      </c>
      <c r="E16" s="30">
        <v>48413689152</v>
      </c>
    </row>
    <row r="17" spans="1:5" ht="18" customHeight="1" x14ac:dyDescent="0.2">
      <c r="A17" s="52"/>
      <c r="B17" s="54"/>
      <c r="C17" s="54"/>
      <c r="D17" s="4" t="s">
        <v>91</v>
      </c>
      <c r="E17" s="30">
        <v>9136154382</v>
      </c>
    </row>
    <row r="18" spans="1:5" ht="18" customHeight="1" x14ac:dyDescent="0.2">
      <c r="A18" s="52"/>
      <c r="B18" s="48"/>
      <c r="C18" s="54" t="s">
        <v>42</v>
      </c>
      <c r="D18" s="48"/>
      <c r="E18" s="30">
        <v>11146804382</v>
      </c>
    </row>
    <row r="19" spans="1:5" ht="18" customHeight="1" x14ac:dyDescent="0.2">
      <c r="A19" s="53"/>
      <c r="B19" s="54" t="s">
        <v>10</v>
      </c>
      <c r="C19" s="48"/>
      <c r="D19" s="48"/>
      <c r="E19" s="30">
        <v>29805734902</v>
      </c>
    </row>
  </sheetData>
  <mergeCells count="14">
    <mergeCell ref="C5:D5"/>
    <mergeCell ref="A6:A19"/>
    <mergeCell ref="B6:B11"/>
    <mergeCell ref="C6:D6"/>
    <mergeCell ref="C7:D7"/>
    <mergeCell ref="C8:D8"/>
    <mergeCell ref="C9:D9"/>
    <mergeCell ref="C10:D10"/>
    <mergeCell ref="B19:D19"/>
    <mergeCell ref="B12:B18"/>
    <mergeCell ref="C12:C14"/>
    <mergeCell ref="C15:C17"/>
    <mergeCell ref="C18:D18"/>
    <mergeCell ref="C11:D11"/>
  </mergeCells>
  <phoneticPr fontId="6"/>
  <conditionalFormatting sqref="E6:E19">
    <cfRule type="expression" dxfId="8" priority="4" stopIfTrue="1">
      <formula>$E$4="（単位：百万円）"</formula>
    </cfRule>
    <cfRule type="expression" dxfId="7" priority="5" stopIfTrue="1">
      <formula>$E$4="（単位：円）"</formula>
    </cfRule>
    <cfRule type="expression" dxfId="6" priority="6" stopIfTrue="1">
      <formula>$E$4="（単位：千円）"</formula>
    </cfRule>
  </conditionalFormatting>
  <dataValidations count="1">
    <dataValidation type="list" allowBlank="1" showInputMessage="1" showErrorMessage="1" sqref="E4" xr:uid="{6FE0E31B-4D3B-41B6-9011-74658EB2B55F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CA71-F34D-4A0E-9F4C-FDF1C4B4FF99}">
  <sheetPr codeName="Sheet16">
    <pageSetUpPr fitToPage="1"/>
  </sheetPr>
  <dimension ref="A1:F12"/>
  <sheetViews>
    <sheetView zoomScale="71" zoomScaleNormal="70" workbookViewId="0">
      <selection activeCell="E16" sqref="E16"/>
    </sheetView>
  </sheetViews>
  <sheetFormatPr defaultColWidth="8.83203125" defaultRowHeight="20.25" customHeight="1" x14ac:dyDescent="0.2"/>
  <cols>
    <col min="1" max="1" width="23.33203125" style="9" customWidth="1"/>
    <col min="2" max="6" width="20.83203125" style="9" customWidth="1"/>
    <col min="7" max="16384" width="8.83203125" style="9"/>
  </cols>
  <sheetData>
    <row r="1" spans="1:6" s="5" customFormat="1" ht="21" x14ac:dyDescent="0.3">
      <c r="A1" s="8" t="s">
        <v>137</v>
      </c>
    </row>
    <row r="2" spans="1:6" s="5" customFormat="1" ht="13" x14ac:dyDescent="0.2">
      <c r="A2" s="9" t="str">
        <f>"自治体名："&amp;自治体名</f>
        <v>自治体名：交野市</v>
      </c>
    </row>
    <row r="3" spans="1:6" s="5" customFormat="1" ht="13" x14ac:dyDescent="0.2">
      <c r="A3" s="9" t="str">
        <f>"年度："&amp;年度</f>
        <v>年度：令和６年度</v>
      </c>
    </row>
    <row r="4" spans="1:6" ht="13" customHeight="1" x14ac:dyDescent="0.2">
      <c r="A4" s="27" t="str">
        <f>"会計："&amp;設定!B4</f>
        <v>会計：一般会計等</v>
      </c>
      <c r="B4" s="27"/>
      <c r="C4" s="27"/>
      <c r="D4" s="27"/>
      <c r="E4" s="27"/>
      <c r="F4" s="26" t="str">
        <f>単位</f>
        <v>（単位：円）</v>
      </c>
    </row>
    <row r="5" spans="1:6" ht="20.25" customHeight="1" x14ac:dyDescent="0.2">
      <c r="A5" s="58" t="s">
        <v>81</v>
      </c>
      <c r="B5" s="60" t="s">
        <v>89</v>
      </c>
      <c r="C5" s="60" t="s">
        <v>134</v>
      </c>
      <c r="D5" s="60"/>
      <c r="E5" s="60"/>
      <c r="F5" s="60"/>
    </row>
    <row r="6" spans="1:6" ht="20.25" customHeight="1" x14ac:dyDescent="0.2">
      <c r="A6" s="58"/>
      <c r="B6" s="60"/>
      <c r="C6" s="60" t="s">
        <v>97</v>
      </c>
      <c r="D6" s="60" t="s">
        <v>133</v>
      </c>
      <c r="E6" s="60" t="s">
        <v>96</v>
      </c>
      <c r="F6" s="60" t="s">
        <v>30</v>
      </c>
    </row>
    <row r="7" spans="1:6" ht="20.25" customHeight="1" thickBot="1" x14ac:dyDescent="0.25">
      <c r="A7" s="59"/>
      <c r="B7" s="61"/>
      <c r="C7" s="61"/>
      <c r="D7" s="61"/>
      <c r="E7" s="61"/>
      <c r="F7" s="61"/>
    </row>
    <row r="8" spans="1:6" ht="20.25" customHeight="1" thickTop="1" x14ac:dyDescent="0.2">
      <c r="A8" s="25" t="s">
        <v>132</v>
      </c>
      <c r="B8" s="37">
        <v>26432469306</v>
      </c>
      <c r="C8" s="37">
        <v>9136154382</v>
      </c>
      <c r="D8" s="37">
        <v>123856000</v>
      </c>
      <c r="E8" s="37">
        <f>B8-C8-D8</f>
        <v>17172458924</v>
      </c>
      <c r="F8" s="37">
        <f>B8-C8-D8-E8</f>
        <v>0</v>
      </c>
    </row>
    <row r="9" spans="1:6" ht="20.25" customHeight="1" x14ac:dyDescent="0.2">
      <c r="A9" s="25" t="s">
        <v>131</v>
      </c>
      <c r="B9" s="37">
        <v>8687678779</v>
      </c>
      <c r="C9" s="37">
        <v>2010650000</v>
      </c>
      <c r="D9" s="37">
        <v>6925179000</v>
      </c>
      <c r="E9" s="37">
        <v>-248150221</v>
      </c>
      <c r="F9" s="37">
        <v>0</v>
      </c>
    </row>
    <row r="10" spans="1:6" ht="20.25" customHeight="1" x14ac:dyDescent="0.2">
      <c r="A10" s="25" t="s">
        <v>130</v>
      </c>
      <c r="B10" s="37">
        <v>1042036482</v>
      </c>
      <c r="C10" s="37">
        <v>0</v>
      </c>
      <c r="D10" s="37">
        <v>0</v>
      </c>
      <c r="E10" s="37">
        <f>B10-F10</f>
        <v>1734621817</v>
      </c>
      <c r="F10" s="37">
        <v>-692585335</v>
      </c>
    </row>
    <row r="11" spans="1:6" ht="20.25" customHeight="1" x14ac:dyDescent="0.2">
      <c r="A11" s="25" t="s">
        <v>30</v>
      </c>
      <c r="B11" s="37" t="s">
        <v>141</v>
      </c>
      <c r="C11" s="37" t="s">
        <v>141</v>
      </c>
      <c r="D11" s="37" t="s">
        <v>141</v>
      </c>
      <c r="E11" s="37" t="s">
        <v>141</v>
      </c>
      <c r="F11" s="37" t="s">
        <v>141</v>
      </c>
    </row>
    <row r="12" spans="1:6" ht="20.25" customHeight="1" x14ac:dyDescent="0.2">
      <c r="A12" s="24" t="s">
        <v>10</v>
      </c>
      <c r="B12" s="37">
        <f>B8+B9+B10</f>
        <v>36162184567</v>
      </c>
      <c r="C12" s="37">
        <v>11146804382</v>
      </c>
      <c r="D12" s="37">
        <v>7049035000</v>
      </c>
      <c r="E12" s="37">
        <v>18658930520</v>
      </c>
      <c r="F12" s="37">
        <f>B12-C12-D12-E12</f>
        <v>-692585335</v>
      </c>
    </row>
  </sheetData>
  <mergeCells count="7">
    <mergeCell ref="A5:A7"/>
    <mergeCell ref="B5:B7"/>
    <mergeCell ref="C5:F5"/>
    <mergeCell ref="C6:C7"/>
    <mergeCell ref="D6:D7"/>
    <mergeCell ref="E6:E7"/>
    <mergeCell ref="F6:F7"/>
  </mergeCells>
  <phoneticPr fontId="6"/>
  <conditionalFormatting sqref="B8:F12">
    <cfRule type="expression" dxfId="5" priority="1" stopIfTrue="1">
      <formula>$F$4="（単位：百万円）"</formula>
    </cfRule>
    <cfRule type="expression" dxfId="4" priority="2" stopIfTrue="1">
      <formula>$F$4="（単位：円）"</formula>
    </cfRule>
    <cfRule type="expression" dxfId="3" priority="3" stopIfTrue="1">
      <formula>$F$4="（単位：千円）"</formula>
    </cfRule>
  </conditionalFormatting>
  <dataValidations disablePrompts="1" count="1">
    <dataValidation type="list" allowBlank="1" showInputMessage="1" showErrorMessage="1" sqref="F4" xr:uid="{FD53B89A-E57E-477E-83CF-919CB7C3051A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pageSetUpPr fitToPage="1"/>
  </sheetPr>
  <dimension ref="A1:B7"/>
  <sheetViews>
    <sheetView zoomScale="91" zoomScaleNormal="70" workbookViewId="0">
      <selection activeCell="A18" sqref="A18"/>
    </sheetView>
  </sheetViews>
  <sheetFormatPr defaultColWidth="8.83203125" defaultRowHeight="11" x14ac:dyDescent="0.2"/>
  <cols>
    <col min="1" max="1" width="60.83203125" style="5" customWidth="1"/>
    <col min="2" max="2" width="40.83203125" style="5" customWidth="1"/>
    <col min="3" max="16384" width="8.83203125" style="5"/>
  </cols>
  <sheetData>
    <row r="1" spans="1:2" ht="21" x14ac:dyDescent="0.3">
      <c r="A1" s="8" t="s">
        <v>100</v>
      </c>
    </row>
    <row r="2" spans="1:2" ht="13" x14ac:dyDescent="0.2">
      <c r="A2" s="9" t="str">
        <f>"自治体名："&amp;自治体名</f>
        <v>自治体名：交野市</v>
      </c>
    </row>
    <row r="3" spans="1:2" ht="13" x14ac:dyDescent="0.2">
      <c r="A3" s="9" t="str">
        <f>"年度："&amp;年度</f>
        <v>年度：令和６年度</v>
      </c>
    </row>
    <row r="4" spans="1:2" ht="13" x14ac:dyDescent="0.2">
      <c r="A4" s="5" t="str">
        <f>"会計："&amp;設定!B4</f>
        <v>会計：一般会計等</v>
      </c>
      <c r="B4" s="7" t="str">
        <f>単位</f>
        <v>（単位：円）</v>
      </c>
    </row>
    <row r="5" spans="1:2" ht="22.5" customHeight="1" x14ac:dyDescent="0.2">
      <c r="A5" s="2" t="s">
        <v>26</v>
      </c>
      <c r="B5" s="2" t="s">
        <v>85</v>
      </c>
    </row>
    <row r="6" spans="1:2" ht="18" customHeight="1" x14ac:dyDescent="0.2">
      <c r="A6" s="6" t="s">
        <v>211</v>
      </c>
      <c r="B6" s="30">
        <v>793678491</v>
      </c>
    </row>
    <row r="7" spans="1:2" ht="18" customHeight="1" x14ac:dyDescent="0.2">
      <c r="A7" s="4" t="s">
        <v>10</v>
      </c>
      <c r="B7" s="30">
        <f>SUM(B6:B6)</f>
        <v>793678491</v>
      </c>
    </row>
  </sheetData>
  <phoneticPr fontId="6"/>
  <conditionalFormatting sqref="B6:B7">
    <cfRule type="expression" dxfId="2" priority="1" stopIfTrue="1">
      <formula>$B$4="（単位：百万円）"</formula>
    </cfRule>
    <cfRule type="expression" dxfId="1" priority="2" stopIfTrue="1">
      <formula>$B$4="（単位：円）"</formula>
    </cfRule>
    <cfRule type="expression" dxfId="0" priority="3" stopIfTrue="1">
      <formula>$B$4="（単位：千円）"</formula>
    </cfRule>
  </conditionalFormatting>
  <dataValidations count="1">
    <dataValidation type="list" allowBlank="1" showInputMessage="1" showErrorMessage="1" sqref="B4" xr:uid="{587F4827-FB40-467C-80B7-105209BEF88E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5</vt:i4>
      </vt:variant>
    </vt:vector>
  </HeadingPairs>
  <TitlesOfParts>
    <vt:vector size="22" baseType="lpstr">
      <vt:lpstr>設定</vt:lpstr>
      <vt:lpstr>有形固定資産の明細</vt:lpstr>
      <vt:lpstr>有形固定資産に係る行政目的別の明細</vt:lpstr>
      <vt:lpstr>投資及び出資金の明細</vt:lpstr>
      <vt:lpstr>長期延滞債権の明細</vt:lpstr>
      <vt:lpstr>未収金の明細</vt:lpstr>
      <vt:lpstr>貸付金の明細</vt:lpstr>
      <vt:lpstr>基金の明細</vt:lpstr>
      <vt:lpstr>地方債等（借入先別）の明細</vt:lpstr>
      <vt:lpstr>地方債等（利率別）の明細</vt:lpstr>
      <vt:lpstr>地方債等（返済期間別）の明細</vt:lpstr>
      <vt:lpstr>特定の契約条項が付された地方債等の概要</vt:lpstr>
      <vt:lpstr>引当金の明細</vt:lpstr>
      <vt:lpstr>補助金等の明細</vt:lpstr>
      <vt:lpstr>財源の明細</vt:lpstr>
      <vt:lpstr>財源情報の明細</vt:lpstr>
      <vt:lpstr>資金の明細</vt:lpstr>
      <vt:lpstr>有形固定資産に係る行政目的別の明細!Print_Titles</vt:lpstr>
      <vt:lpstr>有形固定資産の明細!Print_Titles</vt:lpstr>
      <vt:lpstr>自治体名</vt:lpstr>
      <vt:lpstr>単位</vt:lpstr>
      <vt:lpstr>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2024-03-13T13:04:17Z</dcterms:created>
  <dcterms:modified xsi:type="dcterms:W3CDTF">2026-04-23T15:31:13Z</dcterms:modified>
</cp:coreProperties>
</file>